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Liana.Aydinyan\Desktop\"/>
    </mc:Choice>
  </mc:AlternateContent>
  <bookViews>
    <workbookView xWindow="0" yWindow="0" windowWidth="28755" windowHeight="11835" tabRatio="858" activeTab="2"/>
  </bookViews>
  <sheets>
    <sheet name="Pivot Table" sheetId="6" r:id="rId1"/>
    <sheet name="Sheet1" sheetId="7" state="veryHidden" r:id="rId2"/>
    <sheet name="Վարչապետի որոշում N 326-Ն-3-" sheetId="2" r:id="rId3"/>
    <sheet name="Վարչապետի որոշում N 326-Ն-3" sheetId="3" r:id="rId4"/>
    <sheet name="Վարչ. որոշում N 326-Ն-3_Ամփոփ" sheetId="4" r:id="rId5"/>
  </sheets>
  <definedNames>
    <definedName name="_xlnm._FilterDatabase" localSheetId="1" hidden="1">Sheet1!$A$1:$T$339</definedName>
    <definedName name="_xlnm._FilterDatabase" localSheetId="2" hidden="1">'Վարչապետի որոշում N 326-Ն-3-'!$A$10:$T$381</definedName>
  </definedNames>
  <calcPr calcId="162913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7" i="3" l="1"/>
  <c r="E94" i="3"/>
  <c r="E93" i="3"/>
  <c r="E92" i="3"/>
  <c r="N8" i="4"/>
  <c r="K8" i="4"/>
  <c r="J8" i="4"/>
  <c r="I8" i="4"/>
  <c r="P297" i="2" l="1"/>
  <c r="P184" i="2" l="1"/>
  <c r="P40" i="2"/>
  <c r="R29" i="2"/>
  <c r="P165" i="2" l="1"/>
  <c r="P378" i="2"/>
  <c r="P372" i="2"/>
  <c r="P369" i="2"/>
  <c r="P367" i="2"/>
  <c r="P363" i="2"/>
  <c r="P351" i="2"/>
  <c r="P348" i="2"/>
  <c r="P332" i="2"/>
  <c r="P329" i="2"/>
  <c r="P294" i="2"/>
  <c r="P287" i="2"/>
  <c r="P274" i="2"/>
  <c r="P265" i="2"/>
  <c r="P246" i="2"/>
  <c r="P232" i="2"/>
  <c r="P230" i="2"/>
  <c r="P200" i="2"/>
  <c r="P158" i="2"/>
  <c r="P136" i="2"/>
  <c r="P129" i="2"/>
  <c r="P118" i="2"/>
  <c r="P76" i="2" s="1"/>
  <c r="P68" i="2"/>
  <c r="P59" i="2"/>
  <c r="P29" i="2"/>
  <c r="P18" i="2"/>
  <c r="P12" i="2"/>
  <c r="P381" i="2" l="1"/>
  <c r="S297" i="2"/>
  <c r="R297" i="2"/>
  <c r="N297" i="2"/>
  <c r="M297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Q296" i="2"/>
  <c r="O296" i="2"/>
  <c r="Q295" i="2"/>
  <c r="O295" i="2"/>
  <c r="Q293" i="2"/>
  <c r="O293" i="2"/>
  <c r="Q292" i="2"/>
  <c r="O292" i="2"/>
  <c r="Q291" i="2"/>
  <c r="O291" i="2"/>
  <c r="Q290" i="2"/>
  <c r="O290" i="2"/>
  <c r="Q289" i="2"/>
  <c r="O289" i="2"/>
  <c r="Q288" i="2"/>
  <c r="O288" i="2"/>
  <c r="Q286" i="2"/>
  <c r="O286" i="2"/>
  <c r="Q285" i="2"/>
  <c r="O285" i="2"/>
  <c r="Q284" i="2"/>
  <c r="O284" i="2"/>
  <c r="Q283" i="2"/>
  <c r="O283" i="2"/>
  <c r="Q282" i="2"/>
  <c r="O282" i="2"/>
  <c r="Q281" i="2"/>
  <c r="O281" i="2"/>
  <c r="Q280" i="2"/>
  <c r="O280" i="2"/>
  <c r="Q279" i="2"/>
  <c r="O279" i="2"/>
  <c r="Q278" i="2"/>
  <c r="O278" i="2"/>
  <c r="Q277" i="2"/>
  <c r="O277" i="2"/>
  <c r="Q276" i="2"/>
  <c r="O276" i="2"/>
  <c r="Q275" i="2"/>
  <c r="O275" i="2"/>
  <c r="Q273" i="2"/>
  <c r="O273" i="2"/>
  <c r="Q272" i="2"/>
  <c r="O272" i="2"/>
  <c r="Q271" i="2"/>
  <c r="O271" i="2"/>
  <c r="Q270" i="2"/>
  <c r="O270" i="2"/>
  <c r="Q269" i="2"/>
  <c r="O269" i="2"/>
  <c r="Q268" i="2"/>
  <c r="O268" i="2"/>
  <c r="Q267" i="2"/>
  <c r="O267" i="2"/>
  <c r="Q266" i="2"/>
  <c r="O266" i="2"/>
  <c r="Q264" i="2"/>
  <c r="O264" i="2"/>
  <c r="Q263" i="2"/>
  <c r="O263" i="2"/>
  <c r="Q262" i="2"/>
  <c r="O262" i="2"/>
  <c r="Q261" i="2"/>
  <c r="O261" i="2"/>
  <c r="Q260" i="2"/>
  <c r="O260" i="2"/>
  <c r="Q259" i="2"/>
  <c r="O259" i="2"/>
  <c r="Q258" i="2"/>
  <c r="O258" i="2"/>
  <c r="Q257" i="2"/>
  <c r="O257" i="2"/>
  <c r="Q256" i="2"/>
  <c r="O256" i="2"/>
  <c r="Q255" i="2"/>
  <c r="O255" i="2"/>
  <c r="Q254" i="2"/>
  <c r="O254" i="2"/>
  <c r="Q253" i="2"/>
  <c r="O253" i="2"/>
  <c r="Q252" i="2"/>
  <c r="O252" i="2"/>
  <c r="Q251" i="2"/>
  <c r="O251" i="2"/>
  <c r="Q250" i="2"/>
  <c r="O250" i="2"/>
  <c r="Q249" i="2"/>
  <c r="O249" i="2"/>
  <c r="Q248" i="2"/>
  <c r="O248" i="2"/>
  <c r="Q247" i="2"/>
  <c r="O247" i="2"/>
  <c r="Q245" i="2"/>
  <c r="O245" i="2"/>
  <c r="Q244" i="2"/>
  <c r="O244" i="2"/>
  <c r="Q243" i="2"/>
  <c r="O243" i="2"/>
  <c r="Q242" i="2"/>
  <c r="O242" i="2"/>
  <c r="Q241" i="2"/>
  <c r="O241" i="2"/>
  <c r="Q240" i="2"/>
  <c r="O240" i="2"/>
  <c r="Q239" i="2"/>
  <c r="O239" i="2"/>
  <c r="Q238" i="2"/>
  <c r="O238" i="2"/>
  <c r="Q237" i="2"/>
  <c r="O237" i="2"/>
  <c r="Q236" i="2"/>
  <c r="O236" i="2"/>
  <c r="Q235" i="2"/>
  <c r="O235" i="2"/>
  <c r="Q234" i="2"/>
  <c r="O234" i="2"/>
  <c r="Q233" i="2"/>
  <c r="O233" i="2"/>
  <c r="Q231" i="2"/>
  <c r="O231" i="2"/>
  <c r="Q229" i="2"/>
  <c r="O229" i="2"/>
  <c r="Q228" i="2"/>
  <c r="O228" i="2"/>
  <c r="Q227" i="2"/>
  <c r="O227" i="2"/>
  <c r="Q226" i="2"/>
  <c r="O226" i="2"/>
  <c r="Q225" i="2"/>
  <c r="O225" i="2"/>
  <c r="Q224" i="2"/>
  <c r="O224" i="2"/>
  <c r="Q223" i="2"/>
  <c r="O223" i="2"/>
  <c r="Q222" i="2"/>
  <c r="O222" i="2"/>
  <c r="Q221" i="2"/>
  <c r="O221" i="2"/>
  <c r="Q220" i="2"/>
  <c r="O220" i="2"/>
  <c r="Q219" i="2"/>
  <c r="O219" i="2"/>
  <c r="Q218" i="2"/>
  <c r="O218" i="2"/>
  <c r="Q217" i="2"/>
  <c r="O217" i="2"/>
  <c r="Q216" i="2"/>
  <c r="O216" i="2"/>
  <c r="Q215" i="2"/>
  <c r="O215" i="2"/>
  <c r="Q214" i="2"/>
  <c r="O214" i="2"/>
  <c r="Q213" i="2"/>
  <c r="O213" i="2"/>
  <c r="Q212" i="2"/>
  <c r="O212" i="2"/>
  <c r="Q211" i="2"/>
  <c r="O211" i="2"/>
  <c r="Q210" i="2"/>
  <c r="O210" i="2"/>
  <c r="Q209" i="2"/>
  <c r="O209" i="2"/>
  <c r="Q208" i="2"/>
  <c r="O208" i="2"/>
  <c r="Q207" i="2"/>
  <c r="O207" i="2"/>
  <c r="Q206" i="2"/>
  <c r="O206" i="2"/>
  <c r="Q205" i="2"/>
  <c r="O205" i="2"/>
  <c r="Q204" i="2"/>
  <c r="O204" i="2"/>
  <c r="Q203" i="2"/>
  <c r="O203" i="2"/>
  <c r="Q202" i="2"/>
  <c r="O202" i="2"/>
  <c r="Q201" i="2"/>
  <c r="O201" i="2"/>
  <c r="Q199" i="2"/>
  <c r="O199" i="2"/>
  <c r="Q198" i="2"/>
  <c r="O198" i="2"/>
  <c r="Q197" i="2"/>
  <c r="O197" i="2"/>
  <c r="Q196" i="2"/>
  <c r="O196" i="2"/>
  <c r="Q195" i="2"/>
  <c r="O195" i="2"/>
  <c r="Q194" i="2"/>
  <c r="O194" i="2"/>
  <c r="Q193" i="2"/>
  <c r="O193" i="2"/>
  <c r="Q192" i="2"/>
  <c r="O192" i="2"/>
  <c r="Q191" i="2"/>
  <c r="O191" i="2"/>
  <c r="Q190" i="2"/>
  <c r="O190" i="2"/>
  <c r="Q189" i="2"/>
  <c r="O189" i="2"/>
  <c r="Q188" i="2"/>
  <c r="O188" i="2"/>
  <c r="Q187" i="2"/>
  <c r="O187" i="2"/>
  <c r="Q186" i="2"/>
  <c r="O186" i="2"/>
  <c r="Q185" i="2"/>
  <c r="O185" i="2"/>
  <c r="Q183" i="2"/>
  <c r="O183" i="2"/>
  <c r="Q182" i="2"/>
  <c r="O182" i="2"/>
  <c r="Q181" i="2"/>
  <c r="O181" i="2"/>
  <c r="Q180" i="2"/>
  <c r="O180" i="2"/>
  <c r="Q179" i="2"/>
  <c r="O179" i="2"/>
  <c r="Q178" i="2"/>
  <c r="O178" i="2"/>
  <c r="Q177" i="2"/>
  <c r="O177" i="2"/>
  <c r="Q176" i="2"/>
  <c r="O176" i="2"/>
  <c r="Q175" i="2"/>
  <c r="O175" i="2"/>
  <c r="Q174" i="2"/>
  <c r="O174" i="2"/>
  <c r="Q173" i="2"/>
  <c r="O173" i="2"/>
  <c r="Q172" i="2"/>
  <c r="O172" i="2"/>
  <c r="Q171" i="2"/>
  <c r="O171" i="2"/>
  <c r="Q170" i="2"/>
  <c r="O170" i="2"/>
  <c r="Q169" i="2"/>
  <c r="O169" i="2"/>
  <c r="Q168" i="2"/>
  <c r="O168" i="2"/>
  <c r="Q167" i="2"/>
  <c r="O167" i="2"/>
  <c r="Q166" i="2"/>
  <c r="O166" i="2"/>
  <c r="Q157" i="2"/>
  <c r="O157" i="2"/>
  <c r="Q156" i="2"/>
  <c r="O156" i="2"/>
  <c r="Q155" i="2"/>
  <c r="O155" i="2"/>
  <c r="Q154" i="2"/>
  <c r="O154" i="2"/>
  <c r="Q153" i="2"/>
  <c r="O153" i="2"/>
  <c r="Q152" i="2"/>
  <c r="O152" i="2"/>
  <c r="Q151" i="2"/>
  <c r="O151" i="2"/>
  <c r="Q150" i="2"/>
  <c r="O150" i="2"/>
  <c r="Q149" i="2"/>
  <c r="O149" i="2"/>
  <c r="Q148" i="2"/>
  <c r="O148" i="2"/>
  <c r="Q147" i="2"/>
  <c r="O147" i="2"/>
  <c r="Q146" i="2"/>
  <c r="O146" i="2"/>
  <c r="Q145" i="2"/>
  <c r="O145" i="2"/>
  <c r="Q144" i="2"/>
  <c r="O144" i="2"/>
  <c r="Q143" i="2"/>
  <c r="O143" i="2"/>
  <c r="Q142" i="2"/>
  <c r="O142" i="2"/>
  <c r="Q141" i="2"/>
  <c r="O141" i="2"/>
  <c r="Q140" i="2"/>
  <c r="O140" i="2"/>
  <c r="Q139" i="2"/>
  <c r="O139" i="2"/>
  <c r="Q138" i="2"/>
  <c r="O138" i="2"/>
  <c r="Q137" i="2"/>
  <c r="O137" i="2"/>
  <c r="Q135" i="2"/>
  <c r="O135" i="2"/>
  <c r="Q134" i="2"/>
  <c r="O134" i="2"/>
  <c r="Q133" i="2"/>
  <c r="O133" i="2"/>
  <c r="Q132" i="2"/>
  <c r="O132" i="2"/>
  <c r="Q131" i="2"/>
  <c r="O131" i="2"/>
  <c r="Q130" i="2"/>
  <c r="O130" i="2"/>
  <c r="O129" i="2" s="1"/>
  <c r="Q128" i="2"/>
  <c r="O128" i="2"/>
  <c r="Q127" i="2"/>
  <c r="O127" i="2"/>
  <c r="Q126" i="2"/>
  <c r="O126" i="2"/>
  <c r="Q125" i="2"/>
  <c r="O125" i="2"/>
  <c r="Q124" i="2"/>
  <c r="O124" i="2"/>
  <c r="Q123" i="2"/>
  <c r="O123" i="2"/>
  <c r="Q122" i="2"/>
  <c r="O122" i="2"/>
  <c r="Q121" i="2"/>
  <c r="O121" i="2"/>
  <c r="Q120" i="2"/>
  <c r="O120" i="2"/>
  <c r="Q119" i="2"/>
  <c r="O119" i="2"/>
  <c r="Q297" i="2" l="1"/>
  <c r="O297" i="2"/>
  <c r="Q118" i="2"/>
  <c r="Q117" i="2"/>
  <c r="O117" i="2"/>
  <c r="Q116" i="2"/>
  <c r="O116" i="2"/>
  <c r="Q115" i="2"/>
  <c r="O115" i="2"/>
  <c r="Q114" i="2"/>
  <c r="O114" i="2"/>
  <c r="Q113" i="2"/>
  <c r="O113" i="2"/>
  <c r="Q112" i="2"/>
  <c r="O112" i="2"/>
  <c r="Q111" i="2"/>
  <c r="O111" i="2"/>
  <c r="Q110" i="2"/>
  <c r="O110" i="2"/>
  <c r="Q109" i="2"/>
  <c r="O109" i="2"/>
  <c r="Q108" i="2"/>
  <c r="O108" i="2"/>
  <c r="Q107" i="2"/>
  <c r="O107" i="2"/>
  <c r="Q106" i="2"/>
  <c r="O106" i="2"/>
  <c r="Q105" i="2"/>
  <c r="O105" i="2"/>
  <c r="Q104" i="2"/>
  <c r="O104" i="2"/>
  <c r="Q103" i="2"/>
  <c r="O103" i="2"/>
  <c r="Q102" i="2"/>
  <c r="O102" i="2"/>
  <c r="Q101" i="2"/>
  <c r="O101" i="2"/>
  <c r="Q100" i="2"/>
  <c r="O100" i="2"/>
  <c r="Q99" i="2"/>
  <c r="O99" i="2"/>
  <c r="Q98" i="2"/>
  <c r="O98" i="2"/>
  <c r="Q97" i="2"/>
  <c r="O97" i="2"/>
  <c r="Q96" i="2"/>
  <c r="O96" i="2"/>
  <c r="Q95" i="2"/>
  <c r="O95" i="2"/>
  <c r="Q94" i="2"/>
  <c r="O94" i="2"/>
  <c r="Q93" i="2"/>
  <c r="O93" i="2"/>
  <c r="Q92" i="2"/>
  <c r="O92" i="2"/>
  <c r="Q91" i="2"/>
  <c r="O91" i="2"/>
  <c r="Q90" i="2"/>
  <c r="O90" i="2"/>
  <c r="Q89" i="2"/>
  <c r="O89" i="2"/>
  <c r="Q88" i="2"/>
  <c r="O88" i="2"/>
  <c r="Q87" i="2"/>
  <c r="O87" i="2"/>
  <c r="Q86" i="2"/>
  <c r="O86" i="2"/>
  <c r="Q85" i="2"/>
  <c r="O85" i="2"/>
  <c r="Q84" i="2"/>
  <c r="O84" i="2"/>
  <c r="Q83" i="2"/>
  <c r="O83" i="2"/>
  <c r="Q82" i="2"/>
  <c r="O82" i="2"/>
  <c r="Q81" i="2"/>
  <c r="O81" i="2"/>
  <c r="Q80" i="2"/>
  <c r="O80" i="2"/>
  <c r="Q79" i="2"/>
  <c r="O79" i="2"/>
  <c r="Q78" i="2"/>
  <c r="O78" i="2"/>
  <c r="Q77" i="2"/>
  <c r="O77" i="2"/>
  <c r="Q75" i="2"/>
  <c r="O75" i="2"/>
  <c r="Q74" i="2"/>
  <c r="O74" i="2"/>
  <c r="Q73" i="2"/>
  <c r="O73" i="2"/>
  <c r="Q72" i="2"/>
  <c r="O72" i="2"/>
  <c r="Q71" i="2"/>
  <c r="O71" i="2"/>
  <c r="Q70" i="2"/>
  <c r="O70" i="2"/>
  <c r="Q69" i="2"/>
  <c r="O69" i="2"/>
  <c r="Q58" i="2"/>
  <c r="O58" i="2"/>
  <c r="Q57" i="2"/>
  <c r="O57" i="2"/>
  <c r="Q56" i="2"/>
  <c r="O56" i="2"/>
  <c r="Q55" i="2"/>
  <c r="O55" i="2"/>
  <c r="Q54" i="2"/>
  <c r="O54" i="2"/>
  <c r="Q53" i="2"/>
  <c r="O53" i="2"/>
  <c r="Q52" i="2"/>
  <c r="O52" i="2"/>
  <c r="Q51" i="2"/>
  <c r="O51" i="2"/>
  <c r="Q50" i="2"/>
  <c r="O50" i="2"/>
  <c r="Q49" i="2"/>
  <c r="O49" i="2"/>
  <c r="Q48" i="2"/>
  <c r="O48" i="2"/>
  <c r="Q47" i="2"/>
  <c r="O47" i="2"/>
  <c r="Q46" i="2"/>
  <c r="O46" i="2"/>
  <c r="Q45" i="2"/>
  <c r="O45" i="2"/>
  <c r="Q44" i="2"/>
  <c r="O44" i="2"/>
  <c r="Q43" i="2"/>
  <c r="O43" i="2"/>
  <c r="Q42" i="2"/>
  <c r="O42" i="2"/>
  <c r="Q41" i="2"/>
  <c r="O41" i="2"/>
  <c r="Q39" i="2"/>
  <c r="O39" i="2"/>
  <c r="Q38" i="2"/>
  <c r="O38" i="2"/>
  <c r="Q37" i="2"/>
  <c r="O37" i="2"/>
  <c r="Q36" i="2"/>
  <c r="O36" i="2"/>
  <c r="Q35" i="2"/>
  <c r="O35" i="2"/>
  <c r="Q34" i="2"/>
  <c r="O34" i="2"/>
  <c r="Q33" i="2"/>
  <c r="O33" i="2"/>
  <c r="Q32" i="2"/>
  <c r="O32" i="2"/>
  <c r="Q31" i="2"/>
  <c r="O31" i="2"/>
  <c r="Q30" i="2"/>
  <c r="O30" i="2"/>
  <c r="Q22" i="2"/>
  <c r="O22" i="2"/>
  <c r="Q21" i="2"/>
  <c r="O21" i="2"/>
  <c r="Q20" i="2"/>
  <c r="O20" i="2"/>
  <c r="Q19" i="2"/>
  <c r="O19" i="2"/>
  <c r="Q17" i="2"/>
  <c r="O17" i="2"/>
  <c r="Q16" i="2"/>
  <c r="O16" i="2"/>
  <c r="Q15" i="2"/>
  <c r="O15" i="2"/>
  <c r="Q14" i="2"/>
  <c r="O14" i="2"/>
  <c r="Q13" i="2"/>
  <c r="O13" i="2"/>
  <c r="Q136" i="2"/>
  <c r="Q129" i="2"/>
  <c r="Q60" i="2"/>
  <c r="Q23" i="2"/>
  <c r="Q24" i="2"/>
  <c r="Q25" i="2"/>
  <c r="Q26" i="2"/>
  <c r="Q27" i="2"/>
  <c r="Q28" i="2"/>
  <c r="Q61" i="2"/>
  <c r="Q62" i="2"/>
  <c r="Q63" i="2"/>
  <c r="Q64" i="2"/>
  <c r="Q65" i="2"/>
  <c r="Q66" i="2"/>
  <c r="Q67" i="2"/>
  <c r="Q159" i="2"/>
  <c r="Q160" i="2"/>
  <c r="Q161" i="2"/>
  <c r="Q162" i="2"/>
  <c r="Q163" i="2"/>
  <c r="Q164" i="2"/>
  <c r="Q184" i="2"/>
  <c r="Q165" i="2" s="1"/>
  <c r="Q200" i="2"/>
  <c r="Q230" i="2"/>
  <c r="Q232" i="2"/>
  <c r="Q246" i="2"/>
  <c r="Q287" i="2"/>
  <c r="Q330" i="2"/>
  <c r="Q331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9" i="2"/>
  <c r="Q350" i="2"/>
  <c r="Q352" i="2"/>
  <c r="Q353" i="2"/>
  <c r="Q354" i="2"/>
  <c r="Q355" i="2"/>
  <c r="Q356" i="2"/>
  <c r="Q357" i="2"/>
  <c r="Q358" i="2"/>
  <c r="Q359" i="2"/>
  <c r="Q360" i="2"/>
  <c r="Q361" i="2"/>
  <c r="Q362" i="2"/>
  <c r="Q364" i="2"/>
  <c r="Q365" i="2"/>
  <c r="Q366" i="2"/>
  <c r="Q368" i="2"/>
  <c r="Q367" i="2" s="1"/>
  <c r="Q370" i="2"/>
  <c r="Q371" i="2"/>
  <c r="Q373" i="2"/>
  <c r="Q374" i="2"/>
  <c r="Q375" i="2"/>
  <c r="Q376" i="2"/>
  <c r="Q377" i="2"/>
  <c r="Q379" i="2"/>
  <c r="Q380" i="2"/>
  <c r="O379" i="2"/>
  <c r="Q329" i="2" l="1"/>
  <c r="Q68" i="2"/>
  <c r="Q76" i="2"/>
  <c r="Q40" i="2"/>
  <c r="Q158" i="2"/>
  <c r="Q351" i="2"/>
  <c r="Q369" i="2"/>
  <c r="Q363" i="2"/>
  <c r="Q29" i="2"/>
  <c r="Q378" i="2"/>
  <c r="Q348" i="2"/>
  <c r="Q59" i="2"/>
  <c r="O40" i="2"/>
  <c r="Q332" i="2"/>
  <c r="O12" i="2"/>
  <c r="Q372" i="2"/>
  <c r="Q294" i="2"/>
  <c r="Q12" i="2"/>
  <c r="Q274" i="2"/>
  <c r="Q265" i="2"/>
  <c r="Q18" i="2"/>
  <c r="M12" i="2"/>
  <c r="N12" i="2"/>
  <c r="R12" i="2"/>
  <c r="S12" i="2"/>
  <c r="M18" i="2"/>
  <c r="N18" i="2"/>
  <c r="R18" i="2"/>
  <c r="S18" i="2"/>
  <c r="M29" i="2"/>
  <c r="N29" i="2"/>
  <c r="S29" i="2"/>
  <c r="M40" i="2"/>
  <c r="N40" i="2"/>
  <c r="R40" i="2"/>
  <c r="S40" i="2"/>
  <c r="M59" i="2"/>
  <c r="N59" i="2"/>
  <c r="R59" i="2"/>
  <c r="S59" i="2"/>
  <c r="M68" i="2"/>
  <c r="N68" i="2"/>
  <c r="R68" i="2"/>
  <c r="S68" i="2"/>
  <c r="M118" i="2"/>
  <c r="M76" i="2" s="1"/>
  <c r="N118" i="2"/>
  <c r="N76" i="2" s="1"/>
  <c r="R118" i="2"/>
  <c r="R76" i="2" s="1"/>
  <c r="S118" i="2"/>
  <c r="S76" i="2" s="1"/>
  <c r="M129" i="2"/>
  <c r="N129" i="2"/>
  <c r="R129" i="2"/>
  <c r="S129" i="2"/>
  <c r="M136" i="2"/>
  <c r="N136" i="2"/>
  <c r="R136" i="2"/>
  <c r="S136" i="2"/>
  <c r="M158" i="2"/>
  <c r="N158" i="2"/>
  <c r="R158" i="2"/>
  <c r="S158" i="2"/>
  <c r="M184" i="2"/>
  <c r="M165" i="2" s="1"/>
  <c r="N184" i="2"/>
  <c r="N165" i="2" s="1"/>
  <c r="R184" i="2"/>
  <c r="S184" i="2"/>
  <c r="M200" i="2"/>
  <c r="N200" i="2"/>
  <c r="R200" i="2"/>
  <c r="S200" i="2"/>
  <c r="N230" i="2"/>
  <c r="R230" i="2"/>
  <c r="S230" i="2"/>
  <c r="M230" i="2"/>
  <c r="S232" i="2"/>
  <c r="R232" i="2"/>
  <c r="N232" i="2"/>
  <c r="M232" i="2"/>
  <c r="S246" i="2"/>
  <c r="R246" i="2"/>
  <c r="N246" i="2"/>
  <c r="M246" i="2"/>
  <c r="M265" i="2"/>
  <c r="N265" i="2"/>
  <c r="R265" i="2"/>
  <c r="S265" i="2"/>
  <c r="M274" i="2"/>
  <c r="N274" i="2"/>
  <c r="R274" i="2"/>
  <c r="S274" i="2"/>
  <c r="M287" i="2"/>
  <c r="N287" i="2"/>
  <c r="R287" i="2"/>
  <c r="S287" i="2"/>
  <c r="S294" i="2"/>
  <c r="R294" i="2"/>
  <c r="N294" i="2"/>
  <c r="M294" i="2"/>
  <c r="M329" i="2"/>
  <c r="N329" i="2"/>
  <c r="R329" i="2"/>
  <c r="S329" i="2"/>
  <c r="M332" i="2"/>
  <c r="N332" i="2"/>
  <c r="R332" i="2"/>
  <c r="S332" i="2"/>
  <c r="M348" i="2"/>
  <c r="N348" i="2"/>
  <c r="R348" i="2"/>
  <c r="S348" i="2"/>
  <c r="S351" i="2"/>
  <c r="R351" i="2"/>
  <c r="N351" i="2"/>
  <c r="M351" i="2"/>
  <c r="L298" i="2"/>
  <c r="S165" i="2" l="1"/>
  <c r="R165" i="2"/>
  <c r="S363" i="2"/>
  <c r="R363" i="2"/>
  <c r="N363" i="2"/>
  <c r="M363" i="2"/>
  <c r="M367" i="2"/>
  <c r="N367" i="2"/>
  <c r="R367" i="2"/>
  <c r="S367" i="2"/>
  <c r="S369" i="2"/>
  <c r="R369" i="2"/>
  <c r="N369" i="2"/>
  <c r="M369" i="2"/>
  <c r="S372" i="2"/>
  <c r="R372" i="2"/>
  <c r="N372" i="2"/>
  <c r="M378" i="2"/>
  <c r="N378" i="2"/>
  <c r="R378" i="2"/>
  <c r="S378" i="2"/>
  <c r="N381" i="2" l="1"/>
  <c r="R381" i="2"/>
  <c r="S381" i="2"/>
  <c r="E33" i="3"/>
  <c r="D56" i="3"/>
  <c r="E56" i="3"/>
  <c r="E77" i="3"/>
  <c r="E95" i="3"/>
  <c r="D117" i="3"/>
  <c r="D121" i="3" s="1"/>
  <c r="E117" i="3"/>
  <c r="E121" i="3" s="1"/>
  <c r="D142" i="3"/>
  <c r="E142" i="3"/>
  <c r="D159" i="3"/>
  <c r="D163" i="3" s="1"/>
  <c r="E159" i="3"/>
  <c r="E163" i="3" s="1"/>
  <c r="O380" i="2"/>
  <c r="O378" i="2" s="1"/>
  <c r="L380" i="2"/>
  <c r="T380" i="2" s="1"/>
  <c r="L379" i="2"/>
  <c r="O377" i="2"/>
  <c r="L377" i="2"/>
  <c r="T377" i="2" s="1"/>
  <c r="O376" i="2"/>
  <c r="L376" i="2"/>
  <c r="T376" i="2" s="1"/>
  <c r="O375" i="2"/>
  <c r="L375" i="2"/>
  <c r="T375" i="2" s="1"/>
  <c r="O374" i="2"/>
  <c r="L374" i="2"/>
  <c r="T374" i="2" s="1"/>
  <c r="O373" i="2"/>
  <c r="L373" i="2"/>
  <c r="M372" i="2"/>
  <c r="M381" i="2" s="1"/>
  <c r="O371" i="2"/>
  <c r="L371" i="2"/>
  <c r="T371" i="2" s="1"/>
  <c r="O370" i="2"/>
  <c r="L370" i="2"/>
  <c r="O368" i="2"/>
  <c r="O367" i="2" s="1"/>
  <c r="L368" i="2"/>
  <c r="O366" i="2"/>
  <c r="L366" i="2"/>
  <c r="T366" i="2" s="1"/>
  <c r="O365" i="2"/>
  <c r="L365" i="2"/>
  <c r="T365" i="2" s="1"/>
  <c r="O364" i="2"/>
  <c r="L364" i="2"/>
  <c r="O362" i="2"/>
  <c r="L362" i="2"/>
  <c r="T362" i="2" s="1"/>
  <c r="O361" i="2"/>
  <c r="L361" i="2"/>
  <c r="T361" i="2" s="1"/>
  <c r="O360" i="2"/>
  <c r="L360" i="2"/>
  <c r="T360" i="2" s="1"/>
  <c r="O359" i="2"/>
  <c r="L359" i="2"/>
  <c r="T359" i="2" s="1"/>
  <c r="O358" i="2"/>
  <c r="L358" i="2"/>
  <c r="T358" i="2" s="1"/>
  <c r="O357" i="2"/>
  <c r="L357" i="2"/>
  <c r="T357" i="2" s="1"/>
  <c r="O356" i="2"/>
  <c r="L356" i="2"/>
  <c r="T356" i="2" s="1"/>
  <c r="O355" i="2"/>
  <c r="L355" i="2"/>
  <c r="T355" i="2" s="1"/>
  <c r="O354" i="2"/>
  <c r="L354" i="2"/>
  <c r="T354" i="2" s="1"/>
  <c r="O353" i="2"/>
  <c r="L353" i="2"/>
  <c r="T353" i="2" s="1"/>
  <c r="O352" i="2"/>
  <c r="L352" i="2"/>
  <c r="O350" i="2"/>
  <c r="L350" i="2"/>
  <c r="T350" i="2" s="1"/>
  <c r="O349" i="2"/>
  <c r="L349" i="2"/>
  <c r="L347" i="2"/>
  <c r="T347" i="2" s="1"/>
  <c r="O346" i="2"/>
  <c r="L346" i="2"/>
  <c r="T346" i="2" s="1"/>
  <c r="O345" i="2"/>
  <c r="L345" i="2"/>
  <c r="T345" i="2" s="1"/>
  <c r="O344" i="2"/>
  <c r="L344" i="2"/>
  <c r="T344" i="2" s="1"/>
  <c r="O343" i="2"/>
  <c r="L343" i="2"/>
  <c r="T343" i="2" s="1"/>
  <c r="O342" i="2"/>
  <c r="L342" i="2"/>
  <c r="T342" i="2" s="1"/>
  <c r="O341" i="2"/>
  <c r="L341" i="2"/>
  <c r="T341" i="2" s="1"/>
  <c r="O340" i="2"/>
  <c r="L340" i="2"/>
  <c r="T340" i="2" s="1"/>
  <c r="O339" i="2"/>
  <c r="L339" i="2"/>
  <c r="T339" i="2" s="1"/>
  <c r="O338" i="2"/>
  <c r="L338" i="2"/>
  <c r="T338" i="2" s="1"/>
  <c r="O337" i="2"/>
  <c r="L337" i="2"/>
  <c r="T337" i="2" s="1"/>
  <c r="O336" i="2"/>
  <c r="L336" i="2"/>
  <c r="T336" i="2" s="1"/>
  <c r="O335" i="2"/>
  <c r="L335" i="2"/>
  <c r="T335" i="2" s="1"/>
  <c r="O334" i="2"/>
  <c r="L334" i="2"/>
  <c r="T334" i="2" s="1"/>
  <c r="O333" i="2"/>
  <c r="L333" i="2"/>
  <c r="O331" i="2"/>
  <c r="L331" i="2"/>
  <c r="T331" i="2" s="1"/>
  <c r="O330" i="2"/>
  <c r="L330" i="2"/>
  <c r="L328" i="2"/>
  <c r="T328" i="2" s="1"/>
  <c r="L327" i="2"/>
  <c r="T327" i="2" s="1"/>
  <c r="L326" i="2"/>
  <c r="T326" i="2" s="1"/>
  <c r="L325" i="2"/>
  <c r="T325" i="2" s="1"/>
  <c r="L324" i="2"/>
  <c r="T324" i="2" s="1"/>
  <c r="L323" i="2"/>
  <c r="T323" i="2" s="1"/>
  <c r="L322" i="2"/>
  <c r="T322" i="2" s="1"/>
  <c r="L321" i="2"/>
  <c r="T321" i="2" s="1"/>
  <c r="L320" i="2"/>
  <c r="T320" i="2" s="1"/>
  <c r="L319" i="2"/>
  <c r="T319" i="2" s="1"/>
  <c r="L318" i="2"/>
  <c r="T318" i="2" s="1"/>
  <c r="L317" i="2"/>
  <c r="T317" i="2" s="1"/>
  <c r="L316" i="2"/>
  <c r="T316" i="2" s="1"/>
  <c r="L315" i="2"/>
  <c r="T315" i="2" s="1"/>
  <c r="L314" i="2"/>
  <c r="T314" i="2" s="1"/>
  <c r="L313" i="2"/>
  <c r="T313" i="2" s="1"/>
  <c r="L312" i="2"/>
  <c r="T312" i="2" s="1"/>
  <c r="L311" i="2"/>
  <c r="T311" i="2" s="1"/>
  <c r="L310" i="2"/>
  <c r="T310" i="2" s="1"/>
  <c r="L309" i="2"/>
  <c r="T309" i="2" s="1"/>
  <c r="L308" i="2"/>
  <c r="T308" i="2" s="1"/>
  <c r="L307" i="2"/>
  <c r="T307" i="2" s="1"/>
  <c r="L306" i="2"/>
  <c r="T306" i="2" s="1"/>
  <c r="L305" i="2"/>
  <c r="T305" i="2" s="1"/>
  <c r="L304" i="2"/>
  <c r="T304" i="2" s="1"/>
  <c r="L303" i="2"/>
  <c r="T303" i="2" s="1"/>
  <c r="L302" i="2"/>
  <c r="T302" i="2" s="1"/>
  <c r="L301" i="2"/>
  <c r="T301" i="2" s="1"/>
  <c r="L300" i="2"/>
  <c r="T300" i="2" s="1"/>
  <c r="L299" i="2"/>
  <c r="T298" i="2"/>
  <c r="L296" i="2"/>
  <c r="T296" i="2" s="1"/>
  <c r="L295" i="2"/>
  <c r="L293" i="2"/>
  <c r="T293" i="2" s="1"/>
  <c r="L292" i="2"/>
  <c r="T292" i="2" s="1"/>
  <c r="L291" i="2"/>
  <c r="T291" i="2" s="1"/>
  <c r="L290" i="2"/>
  <c r="T290" i="2" s="1"/>
  <c r="L289" i="2"/>
  <c r="T289" i="2" s="1"/>
  <c r="L288" i="2"/>
  <c r="L286" i="2"/>
  <c r="T286" i="2" s="1"/>
  <c r="L285" i="2"/>
  <c r="T285" i="2" s="1"/>
  <c r="L284" i="2"/>
  <c r="T284" i="2" s="1"/>
  <c r="L283" i="2"/>
  <c r="T283" i="2" s="1"/>
  <c r="L282" i="2"/>
  <c r="T282" i="2" s="1"/>
  <c r="L281" i="2"/>
  <c r="T281" i="2" s="1"/>
  <c r="L280" i="2"/>
  <c r="T280" i="2" s="1"/>
  <c r="L279" i="2"/>
  <c r="T279" i="2" s="1"/>
  <c r="L278" i="2"/>
  <c r="T278" i="2" s="1"/>
  <c r="L277" i="2"/>
  <c r="T277" i="2" s="1"/>
  <c r="L276" i="2"/>
  <c r="T276" i="2" s="1"/>
  <c r="L275" i="2"/>
  <c r="L273" i="2"/>
  <c r="T273" i="2" s="1"/>
  <c r="L272" i="2"/>
  <c r="T272" i="2" s="1"/>
  <c r="L271" i="2"/>
  <c r="T271" i="2" s="1"/>
  <c r="L270" i="2"/>
  <c r="T270" i="2" s="1"/>
  <c r="L269" i="2"/>
  <c r="T269" i="2" s="1"/>
  <c r="L268" i="2"/>
  <c r="T268" i="2" s="1"/>
  <c r="L267" i="2"/>
  <c r="T267" i="2" s="1"/>
  <c r="L266" i="2"/>
  <c r="L264" i="2"/>
  <c r="T264" i="2" s="1"/>
  <c r="L263" i="2"/>
  <c r="T263" i="2" s="1"/>
  <c r="L262" i="2"/>
  <c r="T262" i="2" s="1"/>
  <c r="L261" i="2"/>
  <c r="T261" i="2" s="1"/>
  <c r="L260" i="2"/>
  <c r="T260" i="2" s="1"/>
  <c r="L259" i="2"/>
  <c r="T259" i="2" s="1"/>
  <c r="L258" i="2"/>
  <c r="T258" i="2" s="1"/>
  <c r="L257" i="2"/>
  <c r="T257" i="2" s="1"/>
  <c r="L256" i="2"/>
  <c r="T256" i="2" s="1"/>
  <c r="L255" i="2"/>
  <c r="T255" i="2" s="1"/>
  <c r="L254" i="2"/>
  <c r="T254" i="2" s="1"/>
  <c r="L253" i="2"/>
  <c r="T253" i="2" s="1"/>
  <c r="L252" i="2"/>
  <c r="T252" i="2" s="1"/>
  <c r="L251" i="2"/>
  <c r="T251" i="2" s="1"/>
  <c r="L250" i="2"/>
  <c r="T250" i="2" s="1"/>
  <c r="L249" i="2"/>
  <c r="T249" i="2" s="1"/>
  <c r="L248" i="2"/>
  <c r="T248" i="2" s="1"/>
  <c r="L247" i="2"/>
  <c r="L245" i="2"/>
  <c r="T245" i="2" s="1"/>
  <c r="L244" i="2"/>
  <c r="T244" i="2" s="1"/>
  <c r="L243" i="2"/>
  <c r="T243" i="2" s="1"/>
  <c r="L242" i="2"/>
  <c r="T242" i="2" s="1"/>
  <c r="L241" i="2"/>
  <c r="T241" i="2" s="1"/>
  <c r="L240" i="2"/>
  <c r="T240" i="2" s="1"/>
  <c r="L239" i="2"/>
  <c r="T239" i="2" s="1"/>
  <c r="L238" i="2"/>
  <c r="T238" i="2" s="1"/>
  <c r="L237" i="2"/>
  <c r="T237" i="2" s="1"/>
  <c r="L236" i="2"/>
  <c r="T236" i="2" s="1"/>
  <c r="L235" i="2"/>
  <c r="T235" i="2" s="1"/>
  <c r="L234" i="2"/>
  <c r="T234" i="2" s="1"/>
  <c r="L233" i="2"/>
  <c r="O230" i="2"/>
  <c r="L231" i="2"/>
  <c r="L229" i="2"/>
  <c r="T229" i="2" s="1"/>
  <c r="L228" i="2"/>
  <c r="T228" i="2" s="1"/>
  <c r="L227" i="2"/>
  <c r="T227" i="2" s="1"/>
  <c r="L226" i="2"/>
  <c r="T226" i="2" s="1"/>
  <c r="L225" i="2"/>
  <c r="T225" i="2" s="1"/>
  <c r="L224" i="2"/>
  <c r="T224" i="2" s="1"/>
  <c r="L223" i="2"/>
  <c r="T223" i="2" s="1"/>
  <c r="L222" i="2"/>
  <c r="T222" i="2" s="1"/>
  <c r="L221" i="2"/>
  <c r="T221" i="2" s="1"/>
  <c r="L220" i="2"/>
  <c r="T220" i="2" s="1"/>
  <c r="L219" i="2"/>
  <c r="T219" i="2" s="1"/>
  <c r="L218" i="2"/>
  <c r="T218" i="2" s="1"/>
  <c r="L217" i="2"/>
  <c r="T217" i="2" s="1"/>
  <c r="L216" i="2"/>
  <c r="T216" i="2" s="1"/>
  <c r="L215" i="2"/>
  <c r="T215" i="2" s="1"/>
  <c r="L214" i="2"/>
  <c r="T214" i="2" s="1"/>
  <c r="L213" i="2"/>
  <c r="T213" i="2" s="1"/>
  <c r="L212" i="2"/>
  <c r="T212" i="2" s="1"/>
  <c r="L211" i="2"/>
  <c r="T211" i="2" s="1"/>
  <c r="L210" i="2"/>
  <c r="T210" i="2" s="1"/>
  <c r="L209" i="2"/>
  <c r="T209" i="2" s="1"/>
  <c r="L208" i="2"/>
  <c r="T208" i="2" s="1"/>
  <c r="L207" i="2"/>
  <c r="T207" i="2" s="1"/>
  <c r="L206" i="2"/>
  <c r="T206" i="2" s="1"/>
  <c r="L205" i="2"/>
  <c r="T205" i="2" s="1"/>
  <c r="L204" i="2"/>
  <c r="T204" i="2" s="1"/>
  <c r="L203" i="2"/>
  <c r="T203" i="2" s="1"/>
  <c r="L202" i="2"/>
  <c r="T202" i="2" s="1"/>
  <c r="L201" i="2"/>
  <c r="L199" i="2"/>
  <c r="T199" i="2" s="1"/>
  <c r="L198" i="2"/>
  <c r="T198" i="2" s="1"/>
  <c r="L197" i="2"/>
  <c r="T197" i="2" s="1"/>
  <c r="L196" i="2"/>
  <c r="T196" i="2" s="1"/>
  <c r="L195" i="2"/>
  <c r="T195" i="2" s="1"/>
  <c r="L194" i="2"/>
  <c r="T194" i="2" s="1"/>
  <c r="L193" i="2"/>
  <c r="T193" i="2" s="1"/>
  <c r="L192" i="2"/>
  <c r="T192" i="2" s="1"/>
  <c r="L191" i="2"/>
  <c r="T191" i="2" s="1"/>
  <c r="L190" i="2"/>
  <c r="T190" i="2" s="1"/>
  <c r="L189" i="2"/>
  <c r="T189" i="2" s="1"/>
  <c r="L188" i="2"/>
  <c r="T188" i="2" s="1"/>
  <c r="L187" i="2"/>
  <c r="T187" i="2" s="1"/>
  <c r="L186" i="2"/>
  <c r="T186" i="2" s="1"/>
  <c r="L185" i="2"/>
  <c r="L183" i="2"/>
  <c r="T183" i="2" s="1"/>
  <c r="L182" i="2"/>
  <c r="T182" i="2" s="1"/>
  <c r="L181" i="2"/>
  <c r="T181" i="2" s="1"/>
  <c r="L180" i="2"/>
  <c r="T180" i="2" s="1"/>
  <c r="L179" i="2"/>
  <c r="T179" i="2" s="1"/>
  <c r="L178" i="2"/>
  <c r="T178" i="2" s="1"/>
  <c r="L177" i="2"/>
  <c r="T177" i="2" s="1"/>
  <c r="L176" i="2"/>
  <c r="T176" i="2" s="1"/>
  <c r="L175" i="2"/>
  <c r="T175" i="2" s="1"/>
  <c r="L174" i="2"/>
  <c r="T174" i="2" s="1"/>
  <c r="L173" i="2"/>
  <c r="T173" i="2" s="1"/>
  <c r="L172" i="2"/>
  <c r="T172" i="2" s="1"/>
  <c r="L171" i="2"/>
  <c r="T171" i="2" s="1"/>
  <c r="L170" i="2"/>
  <c r="T170" i="2" s="1"/>
  <c r="L169" i="2"/>
  <c r="T169" i="2" s="1"/>
  <c r="L168" i="2"/>
  <c r="T168" i="2" s="1"/>
  <c r="L167" i="2"/>
  <c r="T167" i="2" s="1"/>
  <c r="L166" i="2"/>
  <c r="O164" i="2"/>
  <c r="L164" i="2"/>
  <c r="T164" i="2" s="1"/>
  <c r="O163" i="2"/>
  <c r="L163" i="2"/>
  <c r="T163" i="2" s="1"/>
  <c r="O162" i="2"/>
  <c r="L162" i="2"/>
  <c r="T162" i="2" s="1"/>
  <c r="O161" i="2"/>
  <c r="L161" i="2"/>
  <c r="T161" i="2" s="1"/>
  <c r="O160" i="2"/>
  <c r="L160" i="2"/>
  <c r="T160" i="2" s="1"/>
  <c r="O159" i="2"/>
  <c r="L159" i="2"/>
  <c r="L157" i="2"/>
  <c r="T157" i="2" s="1"/>
  <c r="L156" i="2"/>
  <c r="T156" i="2" s="1"/>
  <c r="L155" i="2"/>
  <c r="T155" i="2" s="1"/>
  <c r="L154" i="2"/>
  <c r="T154" i="2" s="1"/>
  <c r="L153" i="2"/>
  <c r="T153" i="2" s="1"/>
  <c r="L152" i="2"/>
  <c r="T152" i="2" s="1"/>
  <c r="L151" i="2"/>
  <c r="T151" i="2" s="1"/>
  <c r="L150" i="2"/>
  <c r="T150" i="2" s="1"/>
  <c r="L149" i="2"/>
  <c r="T149" i="2" s="1"/>
  <c r="L148" i="2"/>
  <c r="T148" i="2" s="1"/>
  <c r="L147" i="2"/>
  <c r="T147" i="2" s="1"/>
  <c r="L146" i="2"/>
  <c r="T146" i="2" s="1"/>
  <c r="L145" i="2"/>
  <c r="T145" i="2" s="1"/>
  <c r="L144" i="2"/>
  <c r="T144" i="2" s="1"/>
  <c r="L143" i="2"/>
  <c r="T143" i="2" s="1"/>
  <c r="L142" i="2"/>
  <c r="T142" i="2" s="1"/>
  <c r="L141" i="2"/>
  <c r="T141" i="2" s="1"/>
  <c r="L140" i="2"/>
  <c r="T140" i="2" s="1"/>
  <c r="L139" i="2"/>
  <c r="T139" i="2" s="1"/>
  <c r="L138" i="2"/>
  <c r="T138" i="2" s="1"/>
  <c r="L137" i="2"/>
  <c r="L135" i="2"/>
  <c r="T135" i="2" s="1"/>
  <c r="L134" i="2"/>
  <c r="T134" i="2" s="1"/>
  <c r="L133" i="2"/>
  <c r="T133" i="2" s="1"/>
  <c r="L132" i="2"/>
  <c r="T132" i="2" s="1"/>
  <c r="L131" i="2"/>
  <c r="T131" i="2" s="1"/>
  <c r="L130" i="2"/>
  <c r="L128" i="2"/>
  <c r="T128" i="2" s="1"/>
  <c r="L127" i="2"/>
  <c r="T127" i="2" s="1"/>
  <c r="L126" i="2"/>
  <c r="T126" i="2" s="1"/>
  <c r="L125" i="2"/>
  <c r="T125" i="2" s="1"/>
  <c r="L124" i="2"/>
  <c r="T124" i="2" s="1"/>
  <c r="L123" i="2"/>
  <c r="T123" i="2" s="1"/>
  <c r="L122" i="2"/>
  <c r="T122" i="2" s="1"/>
  <c r="L121" i="2"/>
  <c r="T121" i="2" s="1"/>
  <c r="L120" i="2"/>
  <c r="T120" i="2" s="1"/>
  <c r="L119" i="2"/>
  <c r="L117" i="2"/>
  <c r="T117" i="2" s="1"/>
  <c r="L116" i="2"/>
  <c r="T116" i="2" s="1"/>
  <c r="L115" i="2"/>
  <c r="T115" i="2" s="1"/>
  <c r="L114" i="2"/>
  <c r="T114" i="2" s="1"/>
  <c r="L113" i="2"/>
  <c r="T113" i="2" s="1"/>
  <c r="L112" i="2"/>
  <c r="T112" i="2" s="1"/>
  <c r="L111" i="2"/>
  <c r="T111" i="2" s="1"/>
  <c r="L110" i="2"/>
  <c r="T110" i="2" s="1"/>
  <c r="L109" i="2"/>
  <c r="T109" i="2" s="1"/>
  <c r="L108" i="2"/>
  <c r="T108" i="2" s="1"/>
  <c r="L107" i="2"/>
  <c r="T107" i="2" s="1"/>
  <c r="L106" i="2"/>
  <c r="T106" i="2" s="1"/>
  <c r="L105" i="2"/>
  <c r="T105" i="2" s="1"/>
  <c r="L104" i="2"/>
  <c r="T104" i="2" s="1"/>
  <c r="L103" i="2"/>
  <c r="T103" i="2" s="1"/>
  <c r="L102" i="2"/>
  <c r="T102" i="2" s="1"/>
  <c r="L101" i="2"/>
  <c r="T101" i="2" s="1"/>
  <c r="L100" i="2"/>
  <c r="T100" i="2" s="1"/>
  <c r="L99" i="2"/>
  <c r="T99" i="2" s="1"/>
  <c r="L98" i="2"/>
  <c r="T98" i="2" s="1"/>
  <c r="L97" i="2"/>
  <c r="T97" i="2" s="1"/>
  <c r="L96" i="2"/>
  <c r="T96" i="2" s="1"/>
  <c r="L95" i="2"/>
  <c r="T95" i="2" s="1"/>
  <c r="L94" i="2"/>
  <c r="T94" i="2" s="1"/>
  <c r="L93" i="2"/>
  <c r="T93" i="2" s="1"/>
  <c r="L92" i="2"/>
  <c r="T92" i="2" s="1"/>
  <c r="L91" i="2"/>
  <c r="T91" i="2" s="1"/>
  <c r="L90" i="2"/>
  <c r="T90" i="2" s="1"/>
  <c r="L89" i="2"/>
  <c r="T89" i="2" s="1"/>
  <c r="L88" i="2"/>
  <c r="T88" i="2" s="1"/>
  <c r="L87" i="2"/>
  <c r="T87" i="2" s="1"/>
  <c r="L86" i="2"/>
  <c r="T86" i="2" s="1"/>
  <c r="L85" i="2"/>
  <c r="T85" i="2" s="1"/>
  <c r="L84" i="2"/>
  <c r="T84" i="2" s="1"/>
  <c r="L83" i="2"/>
  <c r="T83" i="2" s="1"/>
  <c r="L82" i="2"/>
  <c r="T82" i="2" s="1"/>
  <c r="L81" i="2"/>
  <c r="T81" i="2" s="1"/>
  <c r="L80" i="2"/>
  <c r="T80" i="2" s="1"/>
  <c r="L79" i="2"/>
  <c r="T79" i="2" s="1"/>
  <c r="L78" i="2"/>
  <c r="T78" i="2" s="1"/>
  <c r="L77" i="2"/>
  <c r="L75" i="2"/>
  <c r="T75" i="2" s="1"/>
  <c r="L74" i="2"/>
  <c r="T74" i="2" s="1"/>
  <c r="L73" i="2"/>
  <c r="T73" i="2" s="1"/>
  <c r="L72" i="2"/>
  <c r="T72" i="2" s="1"/>
  <c r="L71" i="2"/>
  <c r="T71" i="2" s="1"/>
  <c r="L70" i="2"/>
  <c r="T70" i="2" s="1"/>
  <c r="L69" i="2"/>
  <c r="O67" i="2"/>
  <c r="L67" i="2"/>
  <c r="T67" i="2" s="1"/>
  <c r="O66" i="2"/>
  <c r="L66" i="2"/>
  <c r="T66" i="2" s="1"/>
  <c r="O65" i="2"/>
  <c r="L65" i="2"/>
  <c r="T65" i="2" s="1"/>
  <c r="O64" i="2"/>
  <c r="L64" i="2"/>
  <c r="T64" i="2" s="1"/>
  <c r="O63" i="2"/>
  <c r="L63" i="2"/>
  <c r="T63" i="2" s="1"/>
  <c r="O62" i="2"/>
  <c r="L62" i="2"/>
  <c r="T62" i="2" s="1"/>
  <c r="O61" i="2"/>
  <c r="L61" i="2"/>
  <c r="T61" i="2" s="1"/>
  <c r="O60" i="2"/>
  <c r="L60" i="2"/>
  <c r="L58" i="2"/>
  <c r="T58" i="2" s="1"/>
  <c r="L57" i="2"/>
  <c r="T57" i="2" s="1"/>
  <c r="L56" i="2"/>
  <c r="T56" i="2" s="1"/>
  <c r="L55" i="2"/>
  <c r="T55" i="2" s="1"/>
  <c r="L54" i="2"/>
  <c r="T54" i="2" s="1"/>
  <c r="L53" i="2"/>
  <c r="T53" i="2" s="1"/>
  <c r="L52" i="2"/>
  <c r="T52" i="2" s="1"/>
  <c r="L51" i="2"/>
  <c r="T51" i="2" s="1"/>
  <c r="L50" i="2"/>
  <c r="T50" i="2" s="1"/>
  <c r="L49" i="2"/>
  <c r="T49" i="2" s="1"/>
  <c r="L48" i="2"/>
  <c r="T48" i="2" s="1"/>
  <c r="L47" i="2"/>
  <c r="T47" i="2" s="1"/>
  <c r="L46" i="2"/>
  <c r="T46" i="2" s="1"/>
  <c r="L45" i="2"/>
  <c r="T45" i="2" s="1"/>
  <c r="L44" i="2"/>
  <c r="T44" i="2" s="1"/>
  <c r="L43" i="2"/>
  <c r="T43" i="2" s="1"/>
  <c r="L42" i="2"/>
  <c r="T42" i="2" s="1"/>
  <c r="L41" i="2"/>
  <c r="L39" i="2"/>
  <c r="T39" i="2" s="1"/>
  <c r="L38" i="2"/>
  <c r="T38" i="2" s="1"/>
  <c r="L37" i="2"/>
  <c r="T37" i="2" s="1"/>
  <c r="L36" i="2"/>
  <c r="T36" i="2" s="1"/>
  <c r="L35" i="2"/>
  <c r="T35" i="2" s="1"/>
  <c r="L34" i="2"/>
  <c r="T34" i="2" s="1"/>
  <c r="L33" i="2"/>
  <c r="T33" i="2" s="1"/>
  <c r="L32" i="2"/>
  <c r="T32" i="2" s="1"/>
  <c r="L31" i="2"/>
  <c r="T31" i="2" s="1"/>
  <c r="L30" i="2"/>
  <c r="O28" i="2"/>
  <c r="L28" i="2"/>
  <c r="T28" i="2" s="1"/>
  <c r="O27" i="2"/>
  <c r="L27" i="2"/>
  <c r="T27" i="2" s="1"/>
  <c r="O26" i="2"/>
  <c r="L26" i="2"/>
  <c r="T26" i="2" s="1"/>
  <c r="O25" i="2"/>
  <c r="L25" i="2"/>
  <c r="T25" i="2" s="1"/>
  <c r="O24" i="2"/>
  <c r="L24" i="2"/>
  <c r="T24" i="2" s="1"/>
  <c r="O23" i="2"/>
  <c r="L23" i="2"/>
  <c r="T23" i="2" s="1"/>
  <c r="L22" i="2"/>
  <c r="T22" i="2" s="1"/>
  <c r="L21" i="2"/>
  <c r="T21" i="2" s="1"/>
  <c r="L20" i="2"/>
  <c r="T20" i="2" s="1"/>
  <c r="L19" i="2"/>
  <c r="L17" i="2"/>
  <c r="T17" i="2" s="1"/>
  <c r="L16" i="2"/>
  <c r="T16" i="2" s="1"/>
  <c r="L15" i="2"/>
  <c r="T15" i="2" s="1"/>
  <c r="L14" i="2"/>
  <c r="T14" i="2" s="1"/>
  <c r="L13" i="2"/>
  <c r="L12" i="2" l="1"/>
  <c r="L297" i="2"/>
  <c r="L378" i="2"/>
  <c r="K305" i="2"/>
  <c r="K313" i="2"/>
  <c r="K296" i="2"/>
  <c r="K301" i="2"/>
  <c r="K309" i="2"/>
  <c r="Q381" i="2"/>
  <c r="K23" i="2"/>
  <c r="K27" i="2"/>
  <c r="K45" i="2"/>
  <c r="K49" i="2"/>
  <c r="K53" i="2"/>
  <c r="K57" i="2"/>
  <c r="K62" i="2"/>
  <c r="K66" i="2"/>
  <c r="K80" i="2"/>
  <c r="K84" i="2"/>
  <c r="K88" i="2"/>
  <c r="K92" i="2"/>
  <c r="K96" i="2"/>
  <c r="K100" i="2"/>
  <c r="K104" i="2"/>
  <c r="K108" i="2"/>
  <c r="K112" i="2"/>
  <c r="K116" i="2"/>
  <c r="K121" i="2"/>
  <c r="K125" i="2"/>
  <c r="K134" i="2"/>
  <c r="K160" i="2"/>
  <c r="K164" i="2"/>
  <c r="K177" i="2"/>
  <c r="K181" i="2"/>
  <c r="K237" i="2"/>
  <c r="K241" i="2"/>
  <c r="K245" i="2"/>
  <c r="K250" i="2"/>
  <c r="K254" i="2"/>
  <c r="K258" i="2"/>
  <c r="K262" i="2"/>
  <c r="K345" i="2"/>
  <c r="K375" i="2"/>
  <c r="K380" i="2"/>
  <c r="K26" i="2"/>
  <c r="K336" i="2"/>
  <c r="K340" i="2"/>
  <c r="K344" i="2"/>
  <c r="K353" i="2"/>
  <c r="K357" i="2"/>
  <c r="K366" i="2"/>
  <c r="K374" i="2"/>
  <c r="T379" i="2"/>
  <c r="K379" i="2" s="1"/>
  <c r="K317" i="2"/>
  <c r="K321" i="2"/>
  <c r="K325" i="2"/>
  <c r="K335" i="2"/>
  <c r="K339" i="2"/>
  <c r="K343" i="2"/>
  <c r="K356" i="2"/>
  <c r="K360" i="2"/>
  <c r="K365" i="2"/>
  <c r="K24" i="2"/>
  <c r="K31" i="2"/>
  <c r="K72" i="2"/>
  <c r="K81" i="2"/>
  <c r="K85" i="2"/>
  <c r="K89" i="2"/>
  <c r="K93" i="2"/>
  <c r="K97" i="2"/>
  <c r="K101" i="2"/>
  <c r="K105" i="2"/>
  <c r="K109" i="2"/>
  <c r="K113" i="2"/>
  <c r="K117" i="2"/>
  <c r="K131" i="2"/>
  <c r="K135" i="2"/>
  <c r="K140" i="2"/>
  <c r="K144" i="2"/>
  <c r="K148" i="2"/>
  <c r="K152" i="2"/>
  <c r="K156" i="2"/>
  <c r="K170" i="2"/>
  <c r="K174" i="2"/>
  <c r="K178" i="2"/>
  <c r="K182" i="2"/>
  <c r="K187" i="2"/>
  <c r="K191" i="2"/>
  <c r="K195" i="2"/>
  <c r="K199" i="2"/>
  <c r="K251" i="2"/>
  <c r="K255" i="2"/>
  <c r="K259" i="2"/>
  <c r="K263" i="2"/>
  <c r="K268" i="2"/>
  <c r="K272" i="2"/>
  <c r="K290" i="2"/>
  <c r="K350" i="2"/>
  <c r="K37" i="2"/>
  <c r="L18" i="2"/>
  <c r="L29" i="2"/>
  <c r="L40" i="2"/>
  <c r="O246" i="2"/>
  <c r="O294" i="2"/>
  <c r="O369" i="2"/>
  <c r="T330" i="2"/>
  <c r="K330" i="2" s="1"/>
  <c r="L329" i="2"/>
  <c r="T352" i="2"/>
  <c r="L351" i="2"/>
  <c r="K17" i="2"/>
  <c r="O18" i="2"/>
  <c r="K22" i="2"/>
  <c r="O29" i="2"/>
  <c r="K39" i="2"/>
  <c r="K44" i="2"/>
  <c r="K48" i="2"/>
  <c r="K52" i="2"/>
  <c r="K56" i="2"/>
  <c r="K61" i="2"/>
  <c r="K65" i="2"/>
  <c r="K74" i="2"/>
  <c r="K120" i="2"/>
  <c r="K124" i="2"/>
  <c r="K128" i="2"/>
  <c r="T159" i="2"/>
  <c r="K159" i="2" s="1"/>
  <c r="L158" i="2"/>
  <c r="T158" i="2" s="1"/>
  <c r="K158" i="2" s="1"/>
  <c r="K163" i="2"/>
  <c r="T185" i="2"/>
  <c r="K185" i="2" s="1"/>
  <c r="L184" i="2"/>
  <c r="T184" i="2" s="1"/>
  <c r="K202" i="2"/>
  <c r="K206" i="2"/>
  <c r="K210" i="2"/>
  <c r="K214" i="2"/>
  <c r="K218" i="2"/>
  <c r="K222" i="2"/>
  <c r="K226" i="2"/>
  <c r="T231" i="2"/>
  <c r="K231" i="2" s="1"/>
  <c r="L230" i="2"/>
  <c r="O232" i="2"/>
  <c r="K236" i="2"/>
  <c r="K240" i="2"/>
  <c r="K244" i="2"/>
  <c r="T266" i="2"/>
  <c r="K266" i="2" s="1"/>
  <c r="L265" i="2"/>
  <c r="T265" i="2" s="1"/>
  <c r="K276" i="2"/>
  <c r="K280" i="2"/>
  <c r="K284" i="2"/>
  <c r="K289" i="2"/>
  <c r="K293" i="2"/>
  <c r="T295" i="2"/>
  <c r="K295" i="2" s="1"/>
  <c r="L294" i="2"/>
  <c r="T294" i="2" s="1"/>
  <c r="K300" i="2"/>
  <c r="K304" i="2"/>
  <c r="K308" i="2"/>
  <c r="K312" i="2"/>
  <c r="K316" i="2"/>
  <c r="K320" i="2"/>
  <c r="K324" i="2"/>
  <c r="K328" i="2"/>
  <c r="O329" i="2"/>
  <c r="K334" i="2"/>
  <c r="K338" i="2"/>
  <c r="K342" i="2"/>
  <c r="K346" i="2"/>
  <c r="O351" i="2"/>
  <c r="K355" i="2"/>
  <c r="K359" i="2"/>
  <c r="T364" i="2"/>
  <c r="K364" i="2" s="1"/>
  <c r="L363" i="2"/>
  <c r="T363" i="2" s="1"/>
  <c r="K363" i="2" s="1"/>
  <c r="T373" i="2"/>
  <c r="K373" i="2" s="1"/>
  <c r="L372" i="2"/>
  <c r="T372" i="2" s="1"/>
  <c r="K377" i="2"/>
  <c r="T233" i="2"/>
  <c r="K233" i="2" s="1"/>
  <c r="L232" i="2"/>
  <c r="T232" i="2" s="1"/>
  <c r="K16" i="2"/>
  <c r="K21" i="2"/>
  <c r="K32" i="2"/>
  <c r="K38" i="2"/>
  <c r="L59" i="2"/>
  <c r="T59" i="2" s="1"/>
  <c r="K59" i="2" s="1"/>
  <c r="T69" i="2"/>
  <c r="K69" i="2" s="1"/>
  <c r="L68" i="2"/>
  <c r="T68" i="2" s="1"/>
  <c r="K73" i="2"/>
  <c r="T119" i="2"/>
  <c r="K119" i="2" s="1"/>
  <c r="L118" i="2"/>
  <c r="L76" i="2" s="1"/>
  <c r="T76" i="2" s="1"/>
  <c r="T137" i="2"/>
  <c r="K137" i="2" s="1"/>
  <c r="L136" i="2"/>
  <c r="K141" i="2"/>
  <c r="K145" i="2"/>
  <c r="K149" i="2"/>
  <c r="K153" i="2"/>
  <c r="K157" i="2"/>
  <c r="O158" i="2"/>
  <c r="K167" i="2"/>
  <c r="K171" i="2"/>
  <c r="K175" i="2"/>
  <c r="O184" i="2"/>
  <c r="O165" i="2" s="1"/>
  <c r="K188" i="2"/>
  <c r="K192" i="2"/>
  <c r="K196" i="2"/>
  <c r="L200" i="2"/>
  <c r="T200" i="2" s="1"/>
  <c r="K205" i="2"/>
  <c r="K209" i="2"/>
  <c r="K213" i="2"/>
  <c r="K217" i="2"/>
  <c r="K221" i="2"/>
  <c r="K225" i="2"/>
  <c r="K229" i="2"/>
  <c r="O265" i="2"/>
  <c r="K269" i="2"/>
  <c r="K273" i="2"/>
  <c r="T275" i="2"/>
  <c r="K275" i="2" s="1"/>
  <c r="L274" i="2"/>
  <c r="T274" i="2" s="1"/>
  <c r="K279" i="2"/>
  <c r="K283" i="2"/>
  <c r="T288" i="2"/>
  <c r="K288" i="2" s="1"/>
  <c r="L287" i="2"/>
  <c r="T287" i="2" s="1"/>
  <c r="T299" i="2"/>
  <c r="K299" i="2" s="1"/>
  <c r="T333" i="2"/>
  <c r="K333" i="2" s="1"/>
  <c r="L332" i="2"/>
  <c r="T332" i="2" s="1"/>
  <c r="K332" i="2" s="1"/>
  <c r="K337" i="2"/>
  <c r="K341" i="2"/>
  <c r="T349" i="2"/>
  <c r="K349" i="2" s="1"/>
  <c r="L348" i="2"/>
  <c r="T348" i="2" s="1"/>
  <c r="K348" i="2" s="1"/>
  <c r="K354" i="2"/>
  <c r="K358" i="2"/>
  <c r="K362" i="2"/>
  <c r="O363" i="2"/>
  <c r="T368" i="2"/>
  <c r="K368" i="2" s="1"/>
  <c r="L367" i="2"/>
  <c r="T367" i="2" s="1"/>
  <c r="K367" i="2" s="1"/>
  <c r="T370" i="2"/>
  <c r="K370" i="2" s="1"/>
  <c r="L369" i="2"/>
  <c r="T369" i="2" s="1"/>
  <c r="K369" i="2" s="1"/>
  <c r="O372" i="2"/>
  <c r="K376" i="2"/>
  <c r="T130" i="2"/>
  <c r="K130" i="2" s="1"/>
  <c r="L129" i="2"/>
  <c r="T129" i="2" s="1"/>
  <c r="O59" i="2"/>
  <c r="O68" i="2"/>
  <c r="T77" i="2"/>
  <c r="K77" i="2" s="1"/>
  <c r="O118" i="2"/>
  <c r="O76" i="2" s="1"/>
  <c r="O136" i="2"/>
  <c r="T166" i="2"/>
  <c r="O200" i="2"/>
  <c r="T247" i="2"/>
  <c r="K247" i="2" s="1"/>
  <c r="L246" i="2"/>
  <c r="T246" i="2" s="1"/>
  <c r="O274" i="2"/>
  <c r="O287" i="2"/>
  <c r="O332" i="2"/>
  <c r="O348" i="2"/>
  <c r="K15" i="2"/>
  <c r="K14" i="2"/>
  <c r="T19" i="2"/>
  <c r="K25" i="2"/>
  <c r="K35" i="2"/>
  <c r="K42" i="2"/>
  <c r="K46" i="2"/>
  <c r="K50" i="2"/>
  <c r="K54" i="2"/>
  <c r="K58" i="2"/>
  <c r="K63" i="2"/>
  <c r="K67" i="2"/>
  <c r="K70" i="2"/>
  <c r="K79" i="2"/>
  <c r="K83" i="2"/>
  <c r="K87" i="2"/>
  <c r="K91" i="2"/>
  <c r="T13" i="2"/>
  <c r="T30" i="2"/>
  <c r="T41" i="2"/>
  <c r="T40" i="2" s="1"/>
  <c r="K20" i="2"/>
  <c r="K28" i="2"/>
  <c r="K33" i="2"/>
  <c r="K34" i="2"/>
  <c r="K36" i="2"/>
  <c r="K43" i="2"/>
  <c r="K47" i="2"/>
  <c r="K51" i="2"/>
  <c r="K55" i="2"/>
  <c r="T60" i="2"/>
  <c r="K60" i="2" s="1"/>
  <c r="K64" i="2"/>
  <c r="K71" i="2"/>
  <c r="K75" i="2"/>
  <c r="K95" i="2"/>
  <c r="K99" i="2"/>
  <c r="K103" i="2"/>
  <c r="K107" i="2"/>
  <c r="K111" i="2"/>
  <c r="K115" i="2"/>
  <c r="K122" i="2"/>
  <c r="K126" i="2"/>
  <c r="K132" i="2"/>
  <c r="K138" i="2"/>
  <c r="K142" i="2"/>
  <c r="K146" i="2"/>
  <c r="K150" i="2"/>
  <c r="K154" i="2"/>
  <c r="K161" i="2"/>
  <c r="K168" i="2"/>
  <c r="K172" i="2"/>
  <c r="K176" i="2"/>
  <c r="K179" i="2"/>
  <c r="K183" i="2"/>
  <c r="K189" i="2"/>
  <c r="K193" i="2"/>
  <c r="K197" i="2"/>
  <c r="K203" i="2"/>
  <c r="K207" i="2"/>
  <c r="K211" i="2"/>
  <c r="K215" i="2"/>
  <c r="K219" i="2"/>
  <c r="K223" i="2"/>
  <c r="K227" i="2"/>
  <c r="K234" i="2"/>
  <c r="K238" i="2"/>
  <c r="K242" i="2"/>
  <c r="K248" i="2"/>
  <c r="K252" i="2"/>
  <c r="K256" i="2"/>
  <c r="K260" i="2"/>
  <c r="K264" i="2"/>
  <c r="K270" i="2"/>
  <c r="K277" i="2"/>
  <c r="K281" i="2"/>
  <c r="K285" i="2"/>
  <c r="K291" i="2"/>
  <c r="K298" i="2"/>
  <c r="K302" i="2"/>
  <c r="K306" i="2"/>
  <c r="K310" i="2"/>
  <c r="K314" i="2"/>
  <c r="K318" i="2"/>
  <c r="K322" i="2"/>
  <c r="K326" i="2"/>
  <c r="T378" i="2"/>
  <c r="K78" i="2"/>
  <c r="K82" i="2"/>
  <c r="K86" i="2"/>
  <c r="K90" i="2"/>
  <c r="K94" i="2"/>
  <c r="K98" i="2"/>
  <c r="K102" i="2"/>
  <c r="K106" i="2"/>
  <c r="K110" i="2"/>
  <c r="K114" i="2"/>
  <c r="K347" i="2"/>
  <c r="T201" i="2"/>
  <c r="K201" i="2" s="1"/>
  <c r="K371" i="2"/>
  <c r="K361" i="2"/>
  <c r="K123" i="2"/>
  <c r="K127" i="2"/>
  <c r="K133" i="2"/>
  <c r="K139" i="2"/>
  <c r="K143" i="2"/>
  <c r="K147" i="2"/>
  <c r="K151" i="2"/>
  <c r="K155" i="2"/>
  <c r="K162" i="2"/>
  <c r="K169" i="2"/>
  <c r="K173" i="2"/>
  <c r="K180" i="2"/>
  <c r="K186" i="2"/>
  <c r="K190" i="2"/>
  <c r="K194" i="2"/>
  <c r="K198" i="2"/>
  <c r="K204" i="2"/>
  <c r="K208" i="2"/>
  <c r="K212" i="2"/>
  <c r="K216" i="2"/>
  <c r="K220" i="2"/>
  <c r="K224" i="2"/>
  <c r="K228" i="2"/>
  <c r="K235" i="2"/>
  <c r="K239" i="2"/>
  <c r="K243" i="2"/>
  <c r="K249" i="2"/>
  <c r="K253" i="2"/>
  <c r="K257" i="2"/>
  <c r="K261" i="2"/>
  <c r="K267" i="2"/>
  <c r="K271" i="2"/>
  <c r="K278" i="2"/>
  <c r="K282" i="2"/>
  <c r="K286" i="2"/>
  <c r="K292" i="2"/>
  <c r="K303" i="2"/>
  <c r="K307" i="2"/>
  <c r="K311" i="2"/>
  <c r="K315" i="2"/>
  <c r="K319" i="2"/>
  <c r="K323" i="2"/>
  <c r="K327" i="2"/>
  <c r="K331" i="2"/>
  <c r="E99" i="3"/>
  <c r="D99" i="3"/>
  <c r="T230" i="2"/>
  <c r="K230" i="2" s="1"/>
  <c r="T329" i="2"/>
  <c r="K329" i="2" s="1"/>
  <c r="O5" i="4"/>
  <c r="L5" i="4"/>
  <c r="L165" i="2" l="1"/>
  <c r="L381" i="2" s="1"/>
  <c r="T297" i="2"/>
  <c r="K297" i="2" s="1"/>
  <c r="O381" i="2"/>
  <c r="K378" i="2"/>
  <c r="K287" i="2"/>
  <c r="K274" i="2"/>
  <c r="K129" i="2"/>
  <c r="K232" i="2"/>
  <c r="K372" i="2"/>
  <c r="K68" i="2"/>
  <c r="K265" i="2"/>
  <c r="T118" i="2"/>
  <c r="K118" i="2" s="1"/>
  <c r="K166" i="2"/>
  <c r="T165" i="2"/>
  <c r="K294" i="2"/>
  <c r="K352" i="2"/>
  <c r="T351" i="2"/>
  <c r="K351" i="2" s="1"/>
  <c r="K76" i="2"/>
  <c r="K19" i="2"/>
  <c r="T18" i="2"/>
  <c r="K18" i="2" s="1"/>
  <c r="K184" i="2"/>
  <c r="K246" i="2"/>
  <c r="K41" i="2"/>
  <c r="K40" i="2"/>
  <c r="K13" i="2"/>
  <c r="T12" i="2"/>
  <c r="T136" i="2"/>
  <c r="K136" i="2" s="1"/>
  <c r="K200" i="2"/>
  <c r="K30" i="2"/>
  <c r="T29" i="2"/>
  <c r="K29" i="2" s="1"/>
  <c r="T381" i="2" l="1"/>
  <c r="K381" i="2" s="1"/>
  <c r="K12" i="2"/>
  <c r="K165" i="2"/>
  <c r="O12" i="4"/>
  <c r="N12" i="4"/>
  <c r="M12" i="4"/>
  <c r="K12" i="4"/>
  <c r="J12" i="4"/>
  <c r="I12" i="4"/>
  <c r="H12" i="4"/>
  <c r="G12" i="4"/>
  <c r="F12" i="4"/>
  <c r="E12" i="4"/>
  <c r="D12" i="4"/>
  <c r="C12" i="4"/>
  <c r="L11" i="4" l="1"/>
  <c r="P11" i="4" s="1"/>
  <c r="P6" i="4" l="1"/>
  <c r="L10" i="4" l="1"/>
  <c r="L8" i="4"/>
  <c r="P8" i="4" s="1"/>
  <c r="P5" i="4"/>
  <c r="L9" i="4"/>
  <c r="P9" i="4" s="1"/>
  <c r="P7" i="4"/>
  <c r="P10" i="4" l="1"/>
  <c r="P12" i="4" s="1"/>
  <c r="L12" i="4"/>
</calcChain>
</file>

<file path=xl/sharedStrings.xml><?xml version="1.0" encoding="utf-8"?>
<sst xmlns="http://schemas.openxmlformats.org/spreadsheetml/2006/main" count="6505" uniqueCount="1072">
  <si>
    <t>Ծախսի տեսակը</t>
  </si>
  <si>
    <t>Միջին ծախսը</t>
  </si>
  <si>
    <t>Ընդամենը ծախսը</t>
  </si>
  <si>
    <t>Ճանապարհածախս</t>
  </si>
  <si>
    <t>Գիշերավարձ</t>
  </si>
  <si>
    <t>Օրապահիկ</t>
  </si>
  <si>
    <t>Այլ ծախսեր, այդ թվում՝</t>
  </si>
  <si>
    <t>հակահամաճարակային նմուշառումների վճար</t>
  </si>
  <si>
    <t>մուտքի արտոնագրի վճար</t>
  </si>
  <si>
    <t>4.1.</t>
  </si>
  <si>
    <t>4.2.</t>
  </si>
  <si>
    <t>4.3.</t>
  </si>
  <si>
    <t>ԸՆԴԱՄԵՆԸ</t>
  </si>
  <si>
    <t>x</t>
  </si>
  <si>
    <t>(տողեր 1+2+3+4)</t>
  </si>
  <si>
    <t>(հազ. դրամ)</t>
  </si>
  <si>
    <t>Ապահովագրական ծախսեր</t>
  </si>
  <si>
    <t>Դիվանագիտական սրահից օգտվելու գումար</t>
  </si>
  <si>
    <t>Տրանսպորտային ծախսեր</t>
  </si>
  <si>
    <t xml:space="preserve">Ներկայացուցչական ծախսեր </t>
  </si>
  <si>
    <t>Այլ ծախսեր</t>
  </si>
  <si>
    <t>հ/հ</t>
  </si>
  <si>
    <t>Հավելված N 3</t>
  </si>
  <si>
    <t xml:space="preserve">ԵՌԱՄՍՅԱԿԱՅԻՆ ԱՄՓՈՓ ՀԱՇՎԵՏՎՈՒԹՅՈՒՆ </t>
  </si>
  <si>
    <t>ՕՏԱՐԵՐԿՐՅԱ ՊԵՏՈՒԹՅՈՒՆՆԵՐ ԳՈՐԾՈՒՂՈՒՄՆԵՐԻ ՈՒ ԴՐԱՆՑ ԾԱԽՍԵՐԻ ՄԱՍԻՆ</t>
  </si>
  <si>
    <t>ՀՀ վարչապետի 2018թ. սեպտեմբերի 19-ի 
N 1230-Ն որոշման</t>
  </si>
  <si>
    <t>ՀՀ վարչապետի  2023 թ մարտի 23-ի  
N 326-Ն որոշման</t>
  </si>
  <si>
    <t>Հավելված N 2</t>
  </si>
  <si>
    <t>«Հավելված N 3</t>
  </si>
  <si>
    <t>6. Գործուղումների միջին տևողությունը _5_</t>
  </si>
  <si>
    <t>7. Բիզնես դասի ավիածառայությունից օգտվողների ընդամենը թիվը __1__</t>
  </si>
  <si>
    <t>5. Գործուղվող պատվիրակությունների անդամների միջին թիվը _1_</t>
  </si>
  <si>
    <t>7. Բիզնես դասի ավիածառայությունից օգտվողների ընդամենը թիվը _0__</t>
  </si>
  <si>
    <t>5. Գործուղվող պատվիրակությունների անդամների միջին թիվը _3_</t>
  </si>
  <si>
    <t>7. Բիզնես դասի ավիածառայությունից օգտվողների ընդամենը թիվը _1_</t>
  </si>
  <si>
    <t>7. Բիզնես դասի ավիածառայությունից օգտվողների ընդամենը թիվը _0_</t>
  </si>
  <si>
    <t>3. Ընդամենը գործուղումների քանակը _1_</t>
  </si>
  <si>
    <t>Հավելված N 4</t>
  </si>
  <si>
    <t>այլ ծախսեր (ավիատոմսի ամրագրման համակարգի սպասարկման ծախս)</t>
  </si>
  <si>
    <t>Մարմնի անվանումը</t>
  </si>
  <si>
    <t>Հաշվետու եռամսյակը</t>
  </si>
  <si>
    <t>Ընդամենը գործուղումների քանակը</t>
  </si>
  <si>
    <t>Ընդամենը գործուղման մեկնողների թիվը</t>
  </si>
  <si>
    <t xml:space="preserve"> Գործուղվող պատվիրակությունների անդամների միջին թիվը</t>
  </si>
  <si>
    <t>Գործուղումների միջին տևողությունը</t>
  </si>
  <si>
    <t>Բիզնես դասի ավիածառայությունից օգտվողների ընդամենը թիվը</t>
  </si>
  <si>
    <t>Էկոնոմ դասի ավիածառայությունից օգտվողների ընդամենը թիվը</t>
  </si>
  <si>
    <t>3.1</t>
  </si>
  <si>
    <t>3.2</t>
  </si>
  <si>
    <t>3.5</t>
  </si>
  <si>
    <t>/հազ. դրամ/</t>
  </si>
  <si>
    <t>4.1</t>
  </si>
  <si>
    <t>4.3</t>
  </si>
  <si>
    <t>5.1</t>
  </si>
  <si>
    <t>5.2</t>
  </si>
  <si>
    <t>5.3</t>
  </si>
  <si>
    <t>6.1</t>
  </si>
  <si>
    <t>6.2</t>
  </si>
  <si>
    <t>6.5</t>
  </si>
  <si>
    <t>6.6</t>
  </si>
  <si>
    <t>8.1</t>
  </si>
  <si>
    <t>8.2</t>
  </si>
  <si>
    <t>8.3</t>
  </si>
  <si>
    <t>9.1</t>
  </si>
  <si>
    <t>9.2</t>
  </si>
  <si>
    <t>9.4</t>
  </si>
  <si>
    <t>10.1</t>
  </si>
  <si>
    <t>12.1</t>
  </si>
  <si>
    <t>12.2</t>
  </si>
  <si>
    <t>12.3</t>
  </si>
  <si>
    <t>13.1</t>
  </si>
  <si>
    <t>14.1</t>
  </si>
  <si>
    <t>14.2</t>
  </si>
  <si>
    <t>14.3</t>
  </si>
  <si>
    <t>15.1</t>
  </si>
  <si>
    <t>16.1</t>
  </si>
  <si>
    <t>16.2</t>
  </si>
  <si>
    <t>16.3</t>
  </si>
  <si>
    <t>16.4</t>
  </si>
  <si>
    <t>16.5</t>
  </si>
  <si>
    <t>18.1</t>
  </si>
  <si>
    <t>19.1</t>
  </si>
  <si>
    <t>20.1</t>
  </si>
  <si>
    <t>21.1</t>
  </si>
  <si>
    <t>23.1</t>
  </si>
  <si>
    <t>24.1</t>
  </si>
  <si>
    <t>25.1</t>
  </si>
  <si>
    <t>26.1</t>
  </si>
  <si>
    <t>27.1</t>
  </si>
  <si>
    <t>25.2</t>
  </si>
  <si>
    <t>23.2</t>
  </si>
  <si>
    <t>18.2</t>
  </si>
  <si>
    <t>1. ՀՀ սննդամթերքի անվտանգության տեսչական մարմին</t>
  </si>
  <si>
    <t>2.1</t>
  </si>
  <si>
    <t>19.2</t>
  </si>
  <si>
    <t>Արտաքին գործերի նախարարություն</t>
  </si>
  <si>
    <t>ԱԳՆ պետական արարողակարգի ծառայություն</t>
  </si>
  <si>
    <t>Ներքին գործերի նախարարություն</t>
  </si>
  <si>
    <t xml:space="preserve">ԱՆ քրեակատարողական ծառայություն </t>
  </si>
  <si>
    <t>այլ ծախսեր</t>
  </si>
  <si>
    <t>Գործուղման վայրը</t>
  </si>
  <si>
    <t>Էկոնոմ դաս</t>
  </si>
  <si>
    <t>Բիզնես դաս</t>
  </si>
  <si>
    <t>Հրավիրող կողմի միջոցների հաշվին</t>
  </si>
  <si>
    <t>ՀՀ պետական բյուջեի միջոցների հաշվին</t>
  </si>
  <si>
    <t>2</t>
  </si>
  <si>
    <t>Գործուղման  սկիզբը</t>
  </si>
  <si>
    <t>Գործուղման  ավարտը</t>
  </si>
  <si>
    <t xml:space="preserve">Իրանի Իսլամական Հանրապետություն (Թեհրան) </t>
  </si>
  <si>
    <t xml:space="preserve">Ավստրիայի Հանրապետություն (Վիեննա) </t>
  </si>
  <si>
    <t>Շվեյցարիայի Համադաշնություն (Ժնև)</t>
  </si>
  <si>
    <t xml:space="preserve">Բելառուսի Հանրապետություն (Մինսկ) </t>
  </si>
  <si>
    <t>ՈՒզբեկստանի Հանրապետություն (Տաշքենդ)</t>
  </si>
  <si>
    <t>Մեծ Բրիտանիայի և Հյուսիսային Իռլանդիայի Միացյալ Թագավորություն (Լոնդոն)</t>
  </si>
  <si>
    <t>Հունգարիա (Բուդապեշտ)</t>
  </si>
  <si>
    <t>Բելգիայի Թագավորություն (Բրյուսել)</t>
  </si>
  <si>
    <t>Ղազախստանի Հանրապետություն (Աստանա)</t>
  </si>
  <si>
    <t>Ամերիկայի Միացյալ Նահանգներ (Վաշինգտոն)</t>
  </si>
  <si>
    <t xml:space="preserve">Նիդերլանդների Թագավորություն (Ամստերդամ) </t>
  </si>
  <si>
    <t>Ամփոփ հաշվետվություն</t>
  </si>
  <si>
    <t>3.3</t>
  </si>
  <si>
    <t>3.4</t>
  </si>
  <si>
    <t>4.2</t>
  </si>
  <si>
    <t>6.3</t>
  </si>
  <si>
    <t>6.4</t>
  </si>
  <si>
    <t>6.7</t>
  </si>
  <si>
    <t>7.1</t>
  </si>
  <si>
    <t>9.3</t>
  </si>
  <si>
    <t>-</t>
  </si>
  <si>
    <t>17.1</t>
  </si>
  <si>
    <t>17.2</t>
  </si>
  <si>
    <t>17.3</t>
  </si>
  <si>
    <t>17.4</t>
  </si>
  <si>
    <t>17.5</t>
  </si>
  <si>
    <t>17.6</t>
  </si>
  <si>
    <t>17.7</t>
  </si>
  <si>
    <t>17.8</t>
  </si>
  <si>
    <t>V</t>
  </si>
  <si>
    <t>Գերմանիայի Դաշնային Հանրապետություն (Քյոլն)</t>
  </si>
  <si>
    <t>Վրաստանի Հանրապետություն (Թբիլիսի)</t>
  </si>
  <si>
    <t>11.10</t>
  </si>
  <si>
    <t>11.11</t>
  </si>
  <si>
    <t>Գնել Սանոսյան,
ՀՀ տարածքային կառավարման և ենթակառուցվածքների նախարար</t>
  </si>
  <si>
    <t>Հակոբ Վարդանյան,
ՀՀ տարածքային կառավարման և ենթակառուցվածքների նախարարության նախարարի տեղակալ</t>
  </si>
  <si>
    <t>Վահան Քերոբյան,
ՀՀ էկոնոմիկայի նախարար</t>
  </si>
  <si>
    <t>Նարեկ Տերյան,
ՀՀ էկոնոմիկայի նախարարի տեղակալ</t>
  </si>
  <si>
    <t>Արմեն Եգանյան,
ՀՀ էկոնոմիկայի նախարարության արդյունաբերության քաղաքականության  վարչության պետ</t>
  </si>
  <si>
    <t>Արման Խոջոյան,
ՀՀ Էկոնոմիկայի նախարարի տեղակալ</t>
  </si>
  <si>
    <t>Արգամ Արամյան,
ՀՀ ֆինանսների նախարարության միջազգային համագործակցության վարչության պետ</t>
  </si>
  <si>
    <t>4</t>
  </si>
  <si>
    <t>7</t>
  </si>
  <si>
    <t>9</t>
  </si>
  <si>
    <t>23.3</t>
  </si>
  <si>
    <t>Էդուարդ Հակոբյան,
ՀՀ ֆինանսների նախարարի տեղակալ</t>
  </si>
  <si>
    <t>Սուրեն Թովմասյան,
ՀՀ կադաստրի կոմիտեի նախագահ</t>
  </si>
  <si>
    <t>Արսեն Մնացականյան,
ՀՀ գլխավոր հարկադիր կատարող</t>
  </si>
  <si>
    <t>Աննա Ղանդիլյան,
ՀՀ ՏԿԵՆ քաղաքացիական ավիացիայի կոմիտեի օդանավակայանների սերտիֆիկացման և օդային երթևեկության կազմակերպման վարչության ավագ մասնագետ</t>
  </si>
  <si>
    <t>Գևորգ Մանթաշյան,
ՀՀ բարձր տեխնոլոգիական արդյունաբերության նախարարի տեղակալ</t>
  </si>
  <si>
    <t>Արտյոմ Մեհրաբյան,
Ռազմարդյունաբերության կոմիտեի նախագահ</t>
  </si>
  <si>
    <t>5</t>
  </si>
  <si>
    <t>10</t>
  </si>
  <si>
    <t>12</t>
  </si>
  <si>
    <t>14</t>
  </si>
  <si>
    <t>16</t>
  </si>
  <si>
    <t>18</t>
  </si>
  <si>
    <t>20</t>
  </si>
  <si>
    <t>Հաշվետու ժամանակահատվածը</t>
  </si>
  <si>
    <t>Իրավական ակտի ամսաթիվը և համարը</t>
  </si>
  <si>
    <t>Անունը, ազգանունը, զբաղեցրած պաշտոնը</t>
  </si>
  <si>
    <t>Գիշերավարձը 
/օրերի քանակ/</t>
  </si>
  <si>
    <t>Գիշերավարձը</t>
  </si>
  <si>
    <t>Օրապահիկը
 /օրերի քանակ/</t>
  </si>
  <si>
    <t xml:space="preserve">Օրապահիկը
</t>
  </si>
  <si>
    <t>Grand Total</t>
  </si>
  <si>
    <r>
      <t xml:space="preserve">Ճանապարհածախսը՝ 
</t>
    </r>
    <r>
      <rPr>
        <sz val="12"/>
        <rFont val="GHEA Grapalat"/>
        <family val="3"/>
      </rPr>
      <t>այդ թվում</t>
    </r>
  </si>
  <si>
    <t>Sum of Օրապահիկը
 /օրերի քանակ/</t>
  </si>
  <si>
    <t>Գործուղման միջին ծախսը մեկ օրվա համար ըստ գործուղված անձի՝ գործուղումների քանակի</t>
  </si>
  <si>
    <t>Average of Գործուղման միջին ծախսը մեկ օրվա համար ըստ գործուղված անձի՝ գործուղումների քանակի</t>
  </si>
  <si>
    <t>Անունը, ազգանունը, 
զբաղեցրած պաշտոնը</t>
  </si>
  <si>
    <t>Sum of Էկոնոմ դաս</t>
  </si>
  <si>
    <t>Sum of Բիզնես դաս</t>
  </si>
  <si>
    <t>Sum of Գիշերավարձը</t>
  </si>
  <si>
    <t xml:space="preserve">Sum of Օրապահիկը
</t>
  </si>
  <si>
    <t>Sum of 
Այլ ծախսեր</t>
  </si>
  <si>
    <t>Ընդամենը ծախսեր</t>
  </si>
  <si>
    <t>Sum of 
Ընդամենը ծախսեր</t>
  </si>
  <si>
    <t>Գործուղման միջին ծախսը մեկ օրվա համար ըստ գործուղված անձի՝ գործուղումների օրերի</t>
  </si>
  <si>
    <t>Sum of Գիշերավարձը 
/օրերի քանակ/</t>
  </si>
  <si>
    <t>20․09․2023թ  
N 8/604-Ա</t>
  </si>
  <si>
    <t>Ֆրանսիայի Հանրապետություն (Փարիզ)</t>
  </si>
  <si>
    <t>Քրիստինե Գաբուզյան,
ՀՀ գլխավոր դատախազի խորհրդական</t>
  </si>
  <si>
    <t xml:space="preserve">Էդգար Արսենյան,
 ՀՀ գլխավոր դատախազության ՀՀ հակակոռուպցիոն կոմիտեում մինչդատական վարույթի օրինականության նկատմամբ հսկողության վարչության պետ </t>
  </si>
  <si>
    <t xml:space="preserve">Վլադիմիր Արեստակեսյան,
 ՀՀ տարածքային կառավարման և ենթակառուցվածքների նախարարության արտաքին կապերի վարչության խորհրդական՝ առանձին գործառույթներ համակարգող </t>
  </si>
  <si>
    <t>12.09.2023թ 
N 933-Ա</t>
  </si>
  <si>
    <t>22.08.2023թ 
N 502-Ա</t>
  </si>
  <si>
    <t xml:space="preserve">Արա Մկրտչյան,
ՀՀ արդարադատության նախարարի տեղակալ  </t>
  </si>
  <si>
    <t>Տաջիկստանի Հանրապետություն  (Դուշանբե)</t>
  </si>
  <si>
    <t xml:space="preserve">Կարեն Կարապետյան, 
ՀՀ արդարադատության նախարարի տեղակալ </t>
  </si>
  <si>
    <t xml:space="preserve">Անահիտ Աբրահամյան,
ՀՀ արդարադատության նախարարության միջազգային իրավական համագործակցության վարչության պետ </t>
  </si>
  <si>
    <t>Գերմանիայի Դաշնային Հանրապետություն (Ֆրանկֆուրտ)</t>
  </si>
  <si>
    <t>Լուսինե Նահապետյան,
ՀՀ էկոնոմիկայի նախարարության ներդրումային ծրագրերի վարչության պետ</t>
  </si>
  <si>
    <t>Սիսիան Պօղոսեան,
 ՀՀ էկոնոմիկայի նախարարության զբոսաշրջության կոմիտեի նախագահ</t>
  </si>
  <si>
    <t>14.09.2023թ 
N 1748-Կ</t>
  </si>
  <si>
    <t xml:space="preserve">Լուսինե Բասմաչյան,
ՀՀ էկոնոմիկայի նախարարության զբոսաշրջության կոմիտեի մարքեթինգի և խթանման վարչության առանձին գործառույթներ համակարգող խորհրդական </t>
  </si>
  <si>
    <t>25.08.2023թ 
N 1607-Կ</t>
  </si>
  <si>
    <t>15․09․2023թ 
N 1136-Ա</t>
  </si>
  <si>
    <t>Ռուսաստանի Դաշնություն (Ստավրոպոլ)</t>
  </si>
  <si>
    <t>Գևորգ Մանթաշյան,
ՀՀ բարձր տեխնոլոգիական արդյունաբերության նախարարի առաջին տեղակալ</t>
  </si>
  <si>
    <t>Տաթևիկ Սողոմոնյան,
 ՀՀ բարձր տեխնոլոգիական արդյունաբերության նախարարության շուկայի զարգացման վարչության պետ</t>
  </si>
  <si>
    <t>26․09․2023թ 
N 2018-Ա</t>
  </si>
  <si>
    <t>23.08.2023թ 
N 367-Ա</t>
  </si>
  <si>
    <t xml:space="preserve">Մարոկոյի Թագավորություն (Մարաքաշ) </t>
  </si>
  <si>
    <t>04.08.2023թ 
N 348-Ա</t>
  </si>
  <si>
    <t xml:space="preserve">Սերգեյ Շահնազարյան, 
ՀՀ ֆինանսների նախարարության գնումների քաղաքականության վարչության պետ </t>
  </si>
  <si>
    <t>08.09.2023թ 
N ՆՀ-29-Ա</t>
  </si>
  <si>
    <t xml:space="preserve">Արևիկ Նավոյան,
ՀՀ կենտրոնական ընտրական հանձնաժողովի նախագահի խորհրդական </t>
  </si>
  <si>
    <t>Սեդա Ղուկասյան, 
ՀՀ կենտրոնական ընտրական հանձնաժողովի նախագահի մամուլի քարտուղար</t>
  </si>
  <si>
    <t xml:space="preserve">Կորեայի Հանրապետություն (Սեուլ) </t>
  </si>
  <si>
    <t>08.09.2023թ 
N ՆՀ-129-Ա</t>
  </si>
  <si>
    <t>Հերմինե Հարությունյան, 
ՀՀ կենտրոնական ընտրական հանձնաժողովի արտաքին կապերի վարչության պետ</t>
  </si>
  <si>
    <t>Լեհաստան (Վարշավա)</t>
  </si>
  <si>
    <t>17․08․2023թ 
N 118-Ա</t>
  </si>
  <si>
    <t>Իսպանիայի Թագավորություն (Բարսելոնա)</t>
  </si>
  <si>
    <t xml:space="preserve">Լուսինե Ղազարյան,
ՀՀ մրցակցության պաշտպանության հանձնաժողովի մրցակցության գնահատման և վերահսկողության վարչության գերիշխող դիրքի և հակամրցակցային համաձայնությունների բաժնի պետ </t>
  </si>
  <si>
    <t>Մարուսյան Միրզոյան, 
ՀՀ մրցակցության պաշտպանության հանձնաժողովի մրցակցության գնահատման և վերահսկողության վարչության համակենտրոնացումների պետական օժանդակության և պետական գնումների բաժնի գլխավոր մասնագետ</t>
  </si>
  <si>
    <t>Ռաֆայել Գրիգորյան, 
ՀՀ պետական եկամուտների կոմիտեի  տեղեկատվական տեխնոլոգիաների վարչության պետի տեղակալ</t>
  </si>
  <si>
    <t xml:space="preserve">Սոսե Ստեփանյան,
 ՀՀ պետական եկամուտների կոմիտեի մաքսային հսկողության վարչության խորհրդական </t>
  </si>
  <si>
    <t>Էդվարդ Հովհաննիսյան, 
 ՀՀ Արմավիրի մարզպետ</t>
  </si>
  <si>
    <t xml:space="preserve">Սոնյան Բուդաղյան, 
ՀՀ Արմավիրի մարզպետի աշխատակազմի կրթության մշակույթի և սպորտի վարչության պետ </t>
  </si>
  <si>
    <t xml:space="preserve">Տաթևիկ  Մկրտչյան,
ՀՀ Արմավիրի մարզպետի աշխատակազմի անձնակազմի կառավարման, փաստաթղթաշրջանառության և հասարակայնության հետ կապերի վարչության գլխավոր մասնագետ </t>
  </si>
  <si>
    <t>Չեխիայի Հանրապետություն (Մորավյան-Սիլեզյան երկրամաս)</t>
  </si>
  <si>
    <t>5. Գործուղվող պատվիրակությունների անդամների միջին թիվը _0_</t>
  </si>
  <si>
    <t>ՀՀ ազգային անվտանգության ծառայություն</t>
  </si>
  <si>
    <t>Կարեն Բալայան, 
ՀՀ պետական եկամուտների կոմիտեի մաքսանենգության դեմ պայքարի վարչության շնագիտական բաժնի պետ</t>
  </si>
  <si>
    <t>Ռումինիա (Բուխարեստ)</t>
  </si>
  <si>
    <t xml:space="preserve">Ռուսաստանի Դաշնություն (Մոսկվա) </t>
  </si>
  <si>
    <t>Լյուքսեմբուրգի Մեծ Դքսություն (Լյուքսեմբուրգ)</t>
  </si>
  <si>
    <t>08.09.2023թ  
N 38-Ա</t>
  </si>
  <si>
    <t>11.09.2023թ  
N 39-Ա</t>
  </si>
  <si>
    <t xml:space="preserve">08.09.2023թ
N 37-Ա
</t>
  </si>
  <si>
    <t>5. Գործուղվող պատվիրակությունների անդամների միջին թիվը _2-6_</t>
  </si>
  <si>
    <t>6. Գործուղումների միջին տևողությունը _3-6_</t>
  </si>
  <si>
    <t>ՀՀ պաշտպանության նախարարություն</t>
  </si>
  <si>
    <t xml:space="preserve">Արմեն Սմբատյան, 
ՀՀ կենտրոնական ընտրական հանձնաժողովի քարտուղար </t>
  </si>
  <si>
    <t xml:space="preserve">Մհեր Մկրտչյան,
ՀՀ գլխավոր դատախազության կազմակերպման վերահսկողական և իրավական ապահովման վարչության պետի տեղակալ </t>
  </si>
  <si>
    <t>5. Գործուղվող պատվիրակությունների անդամների միջին թիվը _5_</t>
  </si>
  <si>
    <t>8. Էկոնոմ դասի ավիածառայությունից օգտվողների ընդամենը թիվը _7_</t>
  </si>
  <si>
    <t>7.2</t>
  </si>
  <si>
    <t>7.3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</si>
  <si>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</si>
  <si>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</si>
  <si>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</si>
  <si>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</si>
  <si>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</si>
  <si>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</si>
  <si>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</si>
  <si>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</si>
  <si>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</si>
  <si>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</si>
  <si>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</si>
  <si>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</si>
  <si>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</si>
  <si>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</si>
  <si>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</si>
  <si>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</si>
  <si>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</si>
  <si>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11.1</t>
  </si>
  <si>
    <t>10.2</t>
  </si>
  <si>
    <t>10.3</t>
  </si>
  <si>
    <t>10.4</t>
  </si>
  <si>
    <t>10.5</t>
  </si>
  <si>
    <t>11.2</t>
  </si>
  <si>
    <t>11.3</t>
  </si>
  <si>
    <t>11.4</t>
  </si>
  <si>
    <t>11.5</t>
  </si>
  <si>
    <t>11.6</t>
  </si>
  <si>
    <t>11.7</t>
  </si>
  <si>
    <t>11.8</t>
  </si>
  <si>
    <t>11.9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</si>
  <si>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</si>
  <si>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</si>
  <si>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</si>
  <si>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</si>
  <si>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</si>
  <si>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</si>
  <si>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</si>
  <si>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</si>
  <si>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</si>
  <si>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r>
      <rPr>
        <b/>
        <i/>
        <sz val="10"/>
        <rFont val="GHEA Grapalat"/>
        <family val="3"/>
      </rPr>
      <t xml:space="preserve">այդ թվում՝ </t>
    </r>
    <r>
      <rPr>
        <b/>
        <i/>
        <sz val="12"/>
        <rFont val="GHEA Grapalat"/>
        <family val="3"/>
      </rPr>
      <t>Ռազմարդյունաբերության բնագավառ</t>
    </r>
  </si>
  <si>
    <r>
      <rPr>
        <b/>
        <i/>
        <sz val="10"/>
        <rFont val="GHEA Grapalat"/>
        <family val="3"/>
      </rPr>
      <t>այդ թվում՝</t>
    </r>
    <r>
      <rPr>
        <b/>
        <i/>
        <sz val="12"/>
        <rFont val="GHEA Grapalat"/>
        <family val="3"/>
      </rPr>
      <t xml:space="preserve"> </t>
    </r>
    <r>
      <rPr>
        <b/>
        <i/>
        <sz val="11"/>
        <rFont val="GHEA Grapalat"/>
        <family val="3"/>
      </rPr>
      <t>Զբոսաշրջության զարգացման ծրագիր</t>
    </r>
  </si>
  <si>
    <t>18.3</t>
  </si>
  <si>
    <t>18.4</t>
  </si>
  <si>
    <t>18.5</t>
  </si>
  <si>
    <t>18.6</t>
  </si>
  <si>
    <t>20.2</t>
  </si>
  <si>
    <t>20.3</t>
  </si>
  <si>
    <t>20.4</t>
  </si>
  <si>
    <t>20.5</t>
  </si>
  <si>
    <t>20.6</t>
  </si>
  <si>
    <t>22.2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</si>
  <si>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</si>
  <si>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</si>
  <si>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</si>
  <si>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</si>
  <si>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</si>
  <si>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</si>
  <si>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</si>
  <si>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</si>
  <si>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</si>
  <si>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</si>
  <si>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</si>
  <si>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</si>
  <si>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24.2</t>
  </si>
  <si>
    <t>25.3</t>
  </si>
  <si>
    <t>25.4</t>
  </si>
  <si>
    <t>25.5</t>
  </si>
  <si>
    <t>25.6</t>
  </si>
  <si>
    <t>25.7</t>
  </si>
  <si>
    <t>25.8</t>
  </si>
  <si>
    <t>25.9</t>
  </si>
  <si>
    <t>25.10</t>
  </si>
  <si>
    <t>25.11</t>
  </si>
  <si>
    <t>26.2</t>
  </si>
  <si>
    <t>26.3</t>
  </si>
  <si>
    <t>28.1</t>
  </si>
  <si>
    <t>29.1</t>
  </si>
  <si>
    <t>30.1</t>
  </si>
  <si>
    <t>Հակոբ Սիմինդյան,
ՀՀ շրջակա միջավայրի նախարար</t>
  </si>
  <si>
    <t>Նունե Պապիկյան,
ՀՀ տարածքային կառավարման և ենթակառուցվածքների նախարարության արտաքին կապերի վարչության միջտարածաշրջանային համագործակցության և արարողակարգի բաժնի պետ, առանձին գործառույթներ համակարգող</t>
  </si>
  <si>
    <t xml:space="preserve">Լենա Նանուշյան,
ՀՀ առողջապահության նախարարի առաջին տեղակալ 
</t>
  </si>
  <si>
    <t xml:space="preserve">Արթուր Մարտիրոսյան,
ՀՀ կրթության, գիտության, մշակույթի և սպորտի նախարարի տեղակալ </t>
  </si>
  <si>
    <t xml:space="preserve">Զարա Ասլանյան,
ՀՀ կրթության, գիտության, մշակույթի և սպորտի նախարարության երիտասարդական քաղաքականության, լրացուցիչ և շարունակական կրթության վարչության պետ </t>
  </si>
  <si>
    <t>Սվետլանա Սահակյան,
ՀՀ կրթության, գիտության, մշակույթի և սպորտի նախարարության ժամանակակից արվեստի վարչության պետ</t>
  </si>
  <si>
    <t>Տաթևիկ Սուքիասյան,
 ՀՀ կրթության, գիտության, մշակույթի և սպորտի նախարարության մշակութային ժառանգության և ժողովրդական արհեստների վարչության մշակութային ժառանգության պահպանության և հանրահռչակման բաժնի գլխավոր մասնագետ</t>
  </si>
  <si>
    <t>Մարիաննա Մինասյան,
 ՀՀ կրթության, գիտության, մշակույթի և սպորտի նախարարության երիտասարդական քաղաքականության, լրացուցիչ և շարունակական կրթության վարչության ավագ մասնագետ</t>
  </si>
  <si>
    <t>Դավիթ Սահակյան,
ՀՀ բարձր տեխնոլոգիական արդյունաբերության նախարարի տեղակալ</t>
  </si>
  <si>
    <t>Սերգեյ Աղինյան,
ՀՀ հանրային ծառայությունները կարգավորող հանձնաժողովի անդամ</t>
  </si>
  <si>
    <t>Զարուհի Ստեփանյան,
ՀՀ հանրային ծառայությունները կարգավորող հանձնաժողովի միջազգային համագործակցության բաժնի պետ</t>
  </si>
  <si>
    <t>Վահագն Հովակիմյան,
ՀՀ կենտրոնական ընտրական հանձնաժողովի նախագահ</t>
  </si>
  <si>
    <t>Գեղամ Գևորգյան,
ՀՀ մրցակցության պաշտպանության հանձնաժողովի նախագահ</t>
  </si>
  <si>
    <t xml:space="preserve">Անահիտ Սանթրոսյան, 
ՀՀ մրցակցության պաշտպանության հանձնաժողովի իրավաբանական վարչության պետ </t>
  </si>
  <si>
    <t xml:space="preserve">Տիգրան Հակոբյան,
ՀՀ հեռուստատեսության և ռադիոյի հանձնաժողովի նախագահ  </t>
  </si>
  <si>
    <t>Ալլա Թումանյան, 
ՀՀ հեռուստատեսության և ռադիոյի հանձնաժողովի միջազգային կապերի, հասարակայնության հետ կապերի և զարգացման ծրագրերի բաժնի ավագ մասնագետ</t>
  </si>
  <si>
    <t>Գոհար Մամիկոնյան, ՀՀ հեռուստատեսության և ռադիոյի հանձնաժողովի  անդամ</t>
  </si>
  <si>
    <t xml:space="preserve">Դավիթ Մարգարյան,
ՀՀ հեռուստատեսության և ռադիոյի հանձնաժողովի իրավաբանական և լիցենզավորման վարչության պետ </t>
  </si>
  <si>
    <t xml:space="preserve">Անդրանիկ Գևորգյան,
ՀՀ պետական եկամուտների կոմիտեի մաքսանենգության դեմ պայքարի վարչության պետի տեղակալ  </t>
  </si>
  <si>
    <t>Արամ Սողոմոնյան,
ՀՀ պետական եկամուտների կոմիտեի մաքսային վիճակագրության և եկամուտների հաշվառման վարչության վերլուծությունների և ռիսկերի հսկողության բաժնի պետ</t>
  </si>
  <si>
    <t>Ռուստամ Բադասյան,
ՀՀ պետական եկամուտների կոմիտեի նախագահ</t>
  </si>
  <si>
    <t>Արամ Սայամյան,
ՀՀ պետական եկամուտների կոմիտեի մաքսային տեսուչ</t>
  </si>
  <si>
    <t>Արտեմ Կարապետյան,
ՀՀ պետական եկամուտների կոմիտեի մաքսային հսկողության վարչության պետ</t>
  </si>
  <si>
    <t>Արտուր Մովսիսյան,
 ՀՀ ԿԳՄՍՆ բարձրագույն կրթության և գիտության կոմիտեի նախագահի տեղակալ</t>
  </si>
  <si>
    <t>Սարգիս Հայոցյան, 
ՀՀ ԿԳՄՍՆ բարձրագույն կրթության և գիտության կոմիտեի նախագահ</t>
  </si>
  <si>
    <t>Վարդան Ավետիսյան,
ՀՀ ՏԿԵՆ քաղաքացիական ավիացիայի կոմիտեի ավիացիոն անվտանգության վարչության ավագ մասնագետ</t>
  </si>
  <si>
    <t>Անատոլի Դավթյան, 
ՀՀ ՏԿԵՆ քաղաքացիական ավիացիայի կոմիտեի թռիչքային գործունեության վարչության գլխավոր մասնագետ-տեսուչ</t>
  </si>
  <si>
    <t>Արմինե Հայրապետյան, 
ՀՀ ՆԳՆ ճգնաժամային կառավարման պետական ակադեմիայի ռեկտորի պարտականությունները կատարող</t>
  </si>
  <si>
    <t>Գառնիկ Խաչատրյան, 
ՀՀ Արմավիրի մարզպետի աշխատակազմի տարածքային կառավարման և տեղական ինքնակառավարման հարցերի վարչության գլխավոր մասնագետ</t>
  </si>
  <si>
    <t>Արշակ Ղորղանյան,
ՀՀ Արմավիրի մարզպետի աշխատակազմի տարածքային կառավարման և տեղական ինքնակառավարման հարցերի վարչության գլխավոր մասնագետ</t>
  </si>
  <si>
    <t xml:space="preserve">Սաուդյան Արաբիայի Թագավորություն 
(ԷԼ-Ռիադ) </t>
  </si>
  <si>
    <t>6. Գործուղումների միջին տևողությունը _4_</t>
  </si>
  <si>
    <r>
      <t>1. Մարմնի անվանումը _</t>
    </r>
    <r>
      <rPr>
        <b/>
        <sz val="11"/>
        <rFont val="GHEA Grapalat"/>
        <family val="3"/>
      </rPr>
      <t xml:space="preserve">ՀՀ պետական պահպանության ծառայություն  </t>
    </r>
    <r>
      <rPr>
        <sz val="11"/>
        <rFont val="GHEA Grapalat"/>
        <family val="3"/>
      </rPr>
      <t>__</t>
    </r>
  </si>
  <si>
    <t>ՀՀ պետական պահպանության ծառայություն</t>
  </si>
  <si>
    <r>
      <t xml:space="preserve">Այլ ծախսեր՝ 
</t>
    </r>
    <r>
      <rPr>
        <sz val="10"/>
        <rFont val="GHEA Grapalat"/>
        <family val="3"/>
      </rPr>
      <t>այդ թվում՝</t>
    </r>
  </si>
  <si>
    <r>
      <t>1. Մարմնի անվանումը _</t>
    </r>
    <r>
      <rPr>
        <b/>
        <sz val="11"/>
        <rFont val="GHEA Grapalat"/>
        <family val="3"/>
      </rPr>
      <t>Ներքին գործերի նախարարություն</t>
    </r>
    <r>
      <rPr>
        <sz val="11"/>
        <rFont val="GHEA Grapalat"/>
        <family val="3"/>
      </rPr>
      <t>-</t>
    </r>
  </si>
  <si>
    <t>01. ՀՀ սննդամթերքի անվտանգության տեսչական մարմին</t>
  </si>
  <si>
    <t>2023 թվականի չորրորդ եռամսյակի ընթացքում իրականացված արտասահմանյան գործուղումների ծախսերի վերաբերյալ</t>
  </si>
  <si>
    <t>2023 թվական, 
4-րդ  եռամսյակ</t>
  </si>
  <si>
    <t>29.09.2023թ 
N 1402-Ա</t>
  </si>
  <si>
    <t>01.12.2023թ 
N 1760-Ա</t>
  </si>
  <si>
    <t>12․09․2023թ  
N 933-Ա</t>
  </si>
  <si>
    <t xml:space="preserve">Վիգեն Հարությունյան, ՀՀ գլխավոր դատախազության կայազորի զինվորական դատախազությունների գործունեության նկատմամբ վերահսկողության բաժնի պետ </t>
  </si>
  <si>
    <t xml:space="preserve">Ալինա Ալեքսանյան,ՀՀ գլխավոր դատախազության կայազորի զինվորական դատախազությունների գործունեության նկատմամբ վերահսկողության բաժնի պետ   </t>
  </si>
  <si>
    <t xml:space="preserve">Էդուարդ Վերմիշյան, Լոռու կայազորի զինվորական դատախազության ավագ դատախազ </t>
  </si>
  <si>
    <t>20․09․2023թ  
N 8/676-Ա</t>
  </si>
  <si>
    <t>17․10․2023թ  
N 8/659-Ա</t>
  </si>
  <si>
    <t xml:space="preserve">Արմեն Փանոսյան,  ՀՀ գլխավոր դատախազության բնակչության դեմ ուղղված հանցագործությունների գործերով վարչության պետ </t>
  </si>
  <si>
    <t>23․11․2023թ  
N 8/767-Ա</t>
  </si>
  <si>
    <t xml:space="preserve">Ամերիկայի Միացյալ Նահանգներ (Ատլանտա) </t>
  </si>
  <si>
    <t>14․11․2023թ  
N 8/733-Ա</t>
  </si>
  <si>
    <t xml:space="preserve">Ղրղզստանի Հանրապետություն (Բիշքեկ) </t>
  </si>
  <si>
    <t>27․09․2023թ  
N ՍԴՆՈ-102</t>
  </si>
  <si>
    <t>Տիգրան Սիմոնյան , 
ՀՀ սահմանադրական դատարանի աշխատակազմի թարգմանչական -հրատարակչական բաժնի առաջատար մասնագետ</t>
  </si>
  <si>
    <t>Ֆրանսիայի Հանրապետություն (Ստրասբուրգ)</t>
  </si>
  <si>
    <t>16․10․2023թ  
N ՍԴՆՈ-111</t>
  </si>
  <si>
    <t>02․11․2023թ  
N ՍԴՆՈ-133</t>
  </si>
  <si>
    <t>Վահե Գրիգորյան, 
ՀՀ սահմանադրական դատարանի դատավոր</t>
  </si>
  <si>
    <t>Սերբիայի Հանրապետություն (Բելգրադ)</t>
  </si>
  <si>
    <t>06․11․2023թ  
N ՍԴՆՈ-134</t>
  </si>
  <si>
    <t>29.09.2023թ 
N 1998-Ա</t>
  </si>
  <si>
    <t>10.10.2023թ 
N 2088-Ա</t>
  </si>
  <si>
    <t>Արմեն Սիմոնյան,
ՀՀ տարածքային կառավարման և ենթակառուցվածքների նախարարության նախարարի տեղակալ</t>
  </si>
  <si>
    <t>12.10.2023թ 
N 1016-Ա</t>
  </si>
  <si>
    <t>10.10.2023թ 
N 2085-Ա</t>
  </si>
  <si>
    <t>28.09.2023թ 
N 1993-Ա</t>
  </si>
  <si>
    <t xml:space="preserve">Լուսինե Ամիրխանյան,  ՀՀ տարածքային կառավարման և ենթակառուցվածքների նախարարության օդային քաղաքականության և թռիչքի թույլտվությունների օդային տրանսպորտի քաղաքականության գլխավոր մասնագետ </t>
  </si>
  <si>
    <t xml:space="preserve">Լիտվայի Հանրապետություն (Վիլնյուս) </t>
  </si>
  <si>
    <t>19.10.2023թ 
N 2072-Ա</t>
  </si>
  <si>
    <t>25.10.2023թ 
N 1062-Ա</t>
  </si>
  <si>
    <t>11.10.2023թ 
N 2111-Ա</t>
  </si>
  <si>
    <t>Չինաստանի Ժողովրդական Հանրապետություն (Պեկին)</t>
  </si>
  <si>
    <t>13.10.2023թ 
N 2136-Ա</t>
  </si>
  <si>
    <t>02.11.2023թ 
N 2303-Ա</t>
  </si>
  <si>
    <t>01.11.2023թ 
N 2287-Ա</t>
  </si>
  <si>
    <t>13.11.2023թ 
N 2383-Ա</t>
  </si>
  <si>
    <t>17.11.2023թ 
N 2443-Ա</t>
  </si>
  <si>
    <t>Լիլիթ Սարոյան,
ՀՀ տարածքային կառավարման և ենթակառուցվածքների նախարարության արտաքին կապերի վարչության պետ</t>
  </si>
  <si>
    <t>23.11.2023թ 
N 2484-Ա</t>
  </si>
  <si>
    <t xml:space="preserve">Մարինե Հովհաննիսյան,
ՀՀ տարածքային կառավարման և ենթակառուցվածքների նախարարության էներգետիկ  ենթակառուցվածքների բաժնի պետ </t>
  </si>
  <si>
    <t>27.11.2023թ 
N 2517-Ա</t>
  </si>
  <si>
    <t xml:space="preserve">Տիգրան Մելքոնյան,
ՀՀ տարածքային կառավարման և ենթակառուցվածքների նախարարության էներգետիկ  ենթակառուցվածքների վարչության պետ </t>
  </si>
  <si>
    <t>27.10.2023թ
 N 647-Ա</t>
  </si>
  <si>
    <t>22.11.2023թ 
N 869-Ա</t>
  </si>
  <si>
    <t>27.11.2023թ 
N  881-Ա</t>
  </si>
  <si>
    <t>Չինաստանի Ժողովրդական Հանրապետություն (Ցզյանսի)</t>
  </si>
  <si>
    <t>27.11.2023թ 
N  879-Ա</t>
  </si>
  <si>
    <t>30.11.2023թ 
N  1217-Ա</t>
  </si>
  <si>
    <t>Արաբական Միացյալ Էմիրություններ (Դուբայ)</t>
  </si>
  <si>
    <t>03.12.2023թ 
N  888-Ա</t>
  </si>
  <si>
    <t xml:space="preserve">Արմեն Գասպարյան ՀՀ առողջապահության նախարարի տեղակալ </t>
  </si>
  <si>
    <t>30.11.2023թ 
N  1281-Ա</t>
  </si>
  <si>
    <t>19.12.2023թ 
N  931-Ա</t>
  </si>
  <si>
    <t>15.09.2023թ 
N 548-Ա</t>
  </si>
  <si>
    <t>30.10.2023թ 
N 639-Ա</t>
  </si>
  <si>
    <t>09.11.2023թ 
N 1119-Ա</t>
  </si>
  <si>
    <t>Հունաստանի Հանրապետություն (Աթենք)</t>
  </si>
  <si>
    <t>14.12.2023թ 
N 405-Ա</t>
  </si>
  <si>
    <t>22․09․2023թ 
N 1811-Ա</t>
  </si>
  <si>
    <t>22.09.2023թ 
N 1810-Ա</t>
  </si>
  <si>
    <t>01.03.2023թ 
N 223-Ա</t>
  </si>
  <si>
    <t>Գերմանիայի Դաշնային Հանրապետություն (Բեռլին)</t>
  </si>
  <si>
    <t>07.07.2023թ 
N 732-Ա</t>
  </si>
  <si>
    <t>Ռուսաստանի Դաշնություն (Եկատերինբուրգ)</t>
  </si>
  <si>
    <t>06.07.2023թ 
N 1137-Ա</t>
  </si>
  <si>
    <t>13․10․2023թ 
N 1976-Կ</t>
  </si>
  <si>
    <t>10.10.2023թ 
N 1009-Ա</t>
  </si>
  <si>
    <t>11.10.2023թ 
N 1015-Կ</t>
  </si>
  <si>
    <t>13.10.2023թ 
N 1978-Կ</t>
  </si>
  <si>
    <t>06.10.2023թ 
N 1922-Կ</t>
  </si>
  <si>
    <t>17.10.2023թ 
N 1032-Կ</t>
  </si>
  <si>
    <t>17.10.2023թ 
N 2004-Կ</t>
  </si>
  <si>
    <t>19.10.2023թ 
N 2033-Կ</t>
  </si>
  <si>
    <t>13.10.2023թ 
N 1976-Կ</t>
  </si>
  <si>
    <t>25.10.2023թ 
N 1062-Կ</t>
  </si>
  <si>
    <t>01.11.2023թ 
N 2140-Կ</t>
  </si>
  <si>
    <t>Կարեն Սարգսյան,
 ՀՀ Էկոնոմիկայի նախարարության գլխավոր քարտուղար</t>
  </si>
  <si>
    <t>Ռաֆայել Գևորգյան,
 ՀՀ Էկոնոմիկայի նախարարի տեղակալ</t>
  </si>
  <si>
    <t>Արևիկ Մարգարյան,
 ՀՀ էկոնոմիկայի նախարարության ռազմավարական ոլորտների  վարչության պետ</t>
  </si>
  <si>
    <t>Արտակ Մարկոսյան,
 ՀՀ էկոնոմիկայի նախարարության միջազգային
համագործակցության վարչության առանձին գործառույթներ համակարգող խորհրդական</t>
  </si>
  <si>
    <t>Լառա Պետրոսյան,
 ՀՀ արդարադատության նախարարության հակակոռուպցիոն քաղաքականության մշակման և մոնիթորինգի վարչության պետ</t>
  </si>
  <si>
    <t>Գրիգոր Մինասյան,
 ՀՀ արդարադատության նախարար</t>
  </si>
  <si>
    <t xml:space="preserve">Լևոն Բալյան,
 ՀՀ արդարադատության նախարարի տեղակալ </t>
  </si>
  <si>
    <t xml:space="preserve">Արմեն Գասպարյան,
 ՀՀ առողջապահության նախարարի տեղակալ </t>
  </si>
  <si>
    <t>Անահիտ Ավանեսյան,
 ՀՀ առողջապահության նախարար</t>
  </si>
  <si>
    <t>Հասմիկ Սաֆարյան,
 ՀՀ առողջապահության նախարարության միջազգային հարաբերությունների վարչության օտարերկրյա ներդրումների ներգրավման բաժնի պետ</t>
  </si>
  <si>
    <t xml:space="preserve">Չինաստանի Ժողովրդական Հանրապետություն (Շանհայ) </t>
  </si>
  <si>
    <t xml:space="preserve">Արմեն Այվազյան,
ՀՀ Էկոնոմիկայի նախարարության միւազգային համագործակցության վարչության պետ
</t>
  </si>
  <si>
    <t>01.11.2023թ 
N 2115-Կ</t>
  </si>
  <si>
    <t>25.10.2023թ 
N 2098-Կ</t>
  </si>
  <si>
    <t xml:space="preserve">Շարլ Խամիս Մալաս,
ՀՀ Էկոնոմիկայի նախարարության արդյունաբերության քաղաքականության վարչության առանձին  գործառույթներ համակարգող </t>
  </si>
  <si>
    <t>19.10.2023թ 
N 1041-Կ</t>
  </si>
  <si>
    <t>02.11.2023թ 
N 2154-Կ</t>
  </si>
  <si>
    <t>Լուսինե Պետրոսյան ՀՀ էկոնոմիկայի նախարարության միջազգային համագործակցության վարչության արտահանման խթանման բաժնի պետ</t>
  </si>
  <si>
    <t>03.11.2023թ 
N 2166-Կ</t>
  </si>
  <si>
    <t>10.11.2023թ 
N 1130-Կ</t>
  </si>
  <si>
    <t>10.11.2023թ 
N 2227-Կ</t>
  </si>
  <si>
    <t>14.11.2023թ 
N 2261-Կ</t>
  </si>
  <si>
    <t>Նաիրրա Վարդանյան ,
ՀՀ էկոնոմիկայի նախարարության որակի ենթակառուցվածքի զարգացման վարչության տեխնիկական կանոնակարգի բաժնի գլխավոր մասնագետ</t>
  </si>
  <si>
    <t>Միլանա Սարգսյան,
ՀՀ էկոնոմիկայի նախարարության որակի ենթակառուցվածքի զարգացման վարչության տեխնիկական կանոնակարգի բաժնի գլխավոր մասնագետ</t>
  </si>
  <si>
    <t>22.11.2023թ 
N 1176-Կ</t>
  </si>
  <si>
    <t>Իտալիայի Հանրապետություն (Բավենո)</t>
  </si>
  <si>
    <t>15.11.2023թ 
N 1153-Կ</t>
  </si>
  <si>
    <t>01.12.2023թ 
N 2436-Կ</t>
  </si>
  <si>
    <t>Լուսինե Պետրոսյան,
 ՀՀ էկոնոմիկայի նախարարության միջազգային համագործակցության վարչության արտահանման խթանման բաժնի պետ</t>
  </si>
  <si>
    <t>Հովհաննես Գևորգյան,
 ՀՀ էկոնոմիկայի նախարարության միջազգային համագործակցության վարչության առանձին գործառույթներ համակարգող</t>
  </si>
  <si>
    <t>Նարե Հարոսյան,
ՀՀ էկոնոմիկայի նախարարության միջազգային համագործակցության վարչության առանձին գործառույթներ համակարգող</t>
  </si>
  <si>
    <t>11.12.2023թ 
N 1258-Կ</t>
  </si>
  <si>
    <t>25.12.2023թ 
N 1302-Կ</t>
  </si>
  <si>
    <t xml:space="preserve">Սոնա Հովհաննիսյան,
 ՀՀ էկոնոմիկայի նախարարության զբոսաշրջության կոմիտեի միջազգային համագործակցության վարչության պետ </t>
  </si>
  <si>
    <t>05․10․2023թ 
N 1911-Կ</t>
  </si>
  <si>
    <t>Ուզբեկստանի Հանրապետություն (Սամարղանդ)</t>
  </si>
  <si>
    <t>05․10․2023թ 
N 1921-Կ</t>
  </si>
  <si>
    <t>14.09.2023թ 
N 1747-Կ</t>
  </si>
  <si>
    <t>Սուսաննա Հակոբյան,
 ՀՀ էկոնոմիկայի նախարարության զբոսաշրջության կոմիտեի նախագահի առաջին տեղակալ</t>
  </si>
  <si>
    <t>02.10.2023թ 
N 1869-Կ</t>
  </si>
  <si>
    <t>06.10.2023թ 
N 1921-Կ</t>
  </si>
  <si>
    <t>ՈՒզբեկստանի Հանրապետություն (Սամարղանդ)</t>
  </si>
  <si>
    <t>05.10.2023թ 
N 1911-Կ</t>
  </si>
  <si>
    <t>08.11.2023թ 
N 2204-Կ</t>
  </si>
  <si>
    <t>Արևիկ Սողբաթյան,
  ՀՀ էկոնոմիկայի նախարարության զբոսաշրջության կոմիտեի միջազգային համագործակցության վարչության գլխավոր մասնագետ</t>
  </si>
  <si>
    <t xml:space="preserve">Լիլիթ Պետրոսյան,
 ՀՀ էկոնոմիկայի նախարարության մարքեթինգի և խթանման վարչության առանձին գործառույթներ համակարգող խորհրդական </t>
  </si>
  <si>
    <t>Արթուր Ղավալյան,
 ՀՀ շրջակա միջավայրի նախարարության ռազմավարական քաղաքականության վարչության պետի տեղակալ</t>
  </si>
  <si>
    <t>06.10.2023թ 
N 758-Ա</t>
  </si>
  <si>
    <t>12.10.2023թ 
N 358-Ա</t>
  </si>
  <si>
    <t>Ռուզաննա Գրիգորյան ,
ՀՀ շրջակա միջավայրի նախարարության միջազգային համագործակցության վարչության պետ</t>
  </si>
  <si>
    <t>Լուսինե Ավետիսյան,
 ՀՀ շրջակա միջավայրի նախարարության մռազմավարական քաղաքականության  վարչության պետ</t>
  </si>
  <si>
    <t>22.11.2023թ 
N 1198-Ա</t>
  </si>
  <si>
    <t>21.11.2023թ 
N 945-Ա</t>
  </si>
  <si>
    <t>Կարեն Աղաբաբյան ,
ՀՀ շրջակա միջավայրի նախարարության խորհրդատու</t>
  </si>
  <si>
    <t>30.11.2023թ 
N 1218-Ա</t>
  </si>
  <si>
    <t>06․10․2023թ 
N 1251-Ա</t>
  </si>
  <si>
    <t>Աստղիկ Մարաբյան,
ՀՀ կրթության,գիտության, մշակույթի և սպորտի նախարարության մշակութային ժառանգության և ժողովրդական արհեստների վարչության պետ</t>
  </si>
  <si>
    <t>Գառնիկ Մոմջյան, ՀՀ կրթության,գիտության, մշակույթի և սպորտի նախարարության մշակութային ժառանգության և ժողովրդական արհեստների վարչության բաժնի պետ</t>
  </si>
  <si>
    <t>16․10․2023թ 
N 1300-Ա</t>
  </si>
  <si>
    <t>20․09․2023թ 
N 1168-Ա</t>
  </si>
  <si>
    <t>27․10․2023թ 
N 1366-Ա</t>
  </si>
  <si>
    <t xml:space="preserve">Արմենուհի Պողոսյան,
 ՀՀ կրթության, գիտության, մշակույթի և սպորտի նախարարության նախնական արհեստագործական և միջին մասնագիտական կրթության վարչության պետ </t>
  </si>
  <si>
    <t>13․11․2023թ 
N 1465-Ա</t>
  </si>
  <si>
    <t>Նաիրա Կիլիչյան,
ՀՀ կրթության, գիտության, մշակույթի և սպորտի նախարարության մշակութային ժառանգության և ժողովրդական արհեստների վարչության մշակութային ժառանգության պահպանության և հանրահռչակման բաժնի գլխավոր մասնագետ</t>
  </si>
  <si>
    <t>Իտալիայի Հանրապետություն (Նեապոլ)</t>
  </si>
  <si>
    <t>10․11․2023թ 
N 1457-Ա</t>
  </si>
  <si>
    <t>Կարինե Սմբատյան,
 ՀՀ կրթության, գիտության, մշակույթի և սպորտի նախարարության արտաքին կապերի և սփյուռքի վարչության պետ</t>
  </si>
  <si>
    <t>01․11․2023թ 
N 1384-Ա</t>
  </si>
  <si>
    <t xml:space="preserve">Ալֆրեդ Քոչարյան,
 ՀՀ կրթության, գիտության, մշակույթի և սպորտի նախարարի տեղակալ </t>
  </si>
  <si>
    <t>22․11․2023թ 
N 1522-Ա</t>
  </si>
  <si>
    <t>Գառնիկ Մոմջյան, 
ՀՀ կրթության,գիտության, մշակույթի և սպորտի նախարարության մշակութային ժառանգության և ժողովրդական արհեստների վարչության բաժնի պետ</t>
  </si>
  <si>
    <t xml:space="preserve">Դանիել Դանիելյան,
 ՀՀ կրթության, գիտության, մշակույթի և սպորտի նախարարի տեղակալ </t>
  </si>
  <si>
    <t xml:space="preserve">Տիգրան Նասոյան ,
ՀՀ կրթության, գիտության, մշակույթի և սպորտի նախարարության արտաքին կապերի և սփյուռքի վարչության մշակութային համագործակցության բաժնի ավագ մասնագետ </t>
  </si>
  <si>
    <t>23․11․2023թ 
N 1537-Ա</t>
  </si>
  <si>
    <t>Կարեն Գիլոյան ,
ՀՀ կրթության, գիտության, մշակույթի և սպորտի նախարարի տեղակալ</t>
  </si>
  <si>
    <t>08․12․2023թ 
N 1614-Ա</t>
  </si>
  <si>
    <t xml:space="preserve">Արթուր Սեդրակյան ,
ՀՀ կրթության, գիտության, մշակույթի և սպորտի նախարարության սպորտի քաղաքականության  վարչության սպորտի քաղաքականության  բարձրագույն նվաճումների բաժնի պետ </t>
  </si>
  <si>
    <t>08․12․2023թ 
N 1601-Ա</t>
  </si>
  <si>
    <t>07․12․2023թ 
N 1612-Ա</t>
  </si>
  <si>
    <t>19.10.2023թ 
N 1034-Ա</t>
  </si>
  <si>
    <t xml:space="preserve">Նարեկ Մկրտչյան,
ՀՀ աշխատանքի և սոցիալական հարցերի նախարար </t>
  </si>
  <si>
    <t xml:space="preserve">11․09.2023թ 
N 121-Ա </t>
  </si>
  <si>
    <t>Էդուարդ Պետրոսյան,
ՀՀ աշխատանքի և սոցիալական հարցերի նախարարության միասնական   սոցիալական ծառայության պետ</t>
  </si>
  <si>
    <t>Ռուբեն Էլամիրյան,
 ՀՀ աշխատանքի և սոցիալական հարցերի նախարարության արտաքին կապերի վարչության պետ</t>
  </si>
  <si>
    <t xml:space="preserve">24․11.2023թ 
N 137-Ա/4 </t>
  </si>
  <si>
    <t>Զարուհի Մանուչարյան,
 ՀՀ աշխատանքի և սոցիալական հարցերի նախարարի մամաուլի  քարտուղար</t>
  </si>
  <si>
    <t xml:space="preserve">24․11.2023թ 
N 1184-Ա </t>
  </si>
  <si>
    <t xml:space="preserve">24․11.2023թ 
N 1252-Ա </t>
  </si>
  <si>
    <t>29․09․2023թ 
N 2054-Ա</t>
  </si>
  <si>
    <t>Սարգիս Խաչատրյան,
 ՀՀ բարձր տեխնոլոգիական արդյունաբերության նախարարի խորհրդական</t>
  </si>
  <si>
    <t xml:space="preserve">Իրանի Իսլամական Հանրապետություն (Սպահան) </t>
  </si>
  <si>
    <t>19․10․2023թ 
N 2174-Ա</t>
  </si>
  <si>
    <t>18.10.2023թ 
N 750-Ա</t>
  </si>
  <si>
    <t>Անդրանիկ Սարգսյան,
  ՀՀ բարձր տեխնոլոգիական արդյունաբերության նախարարության գիտատեխնիկական վարչության պետի տեղակալ</t>
  </si>
  <si>
    <t xml:space="preserve">02․11․2023թ 
N 30-ԱԳ </t>
  </si>
  <si>
    <t>Արտյոմ Մեհրաբյան,
ՀՀ բարձր տեխնոլոգիական արդյունաբերության նախարարի խորհրդական</t>
  </si>
  <si>
    <t xml:space="preserve">13․11․2023թ 
N 1132-Ա </t>
  </si>
  <si>
    <t>Ռոբերտ Խաչատրյան,
 ՀՀ բարձր տեխնոլոգիական արդյունաբերության նախար</t>
  </si>
  <si>
    <t xml:space="preserve">10․11․2023թ 
N 2322-Ա </t>
  </si>
  <si>
    <t xml:space="preserve">14․11․2023թ 
N 2334-Ա </t>
  </si>
  <si>
    <t>Արշակ Քերոբյան,
 ՀՀ բարձր տեխնոլոգիական արդյունաբերության նախարարության թվայնացման վարչության պետ</t>
  </si>
  <si>
    <t xml:space="preserve">13․11․2023թ 
N 2333-Ա </t>
  </si>
  <si>
    <t>Արմեն Եղիազարյան,
 ՀՀ բարձր տեխնոլոգիական արդյունաբերության նախարարության ֆինանսատնեսագիտական  վարչության պետ</t>
  </si>
  <si>
    <t xml:space="preserve">22․11․2023թ 
N 2393-Ա </t>
  </si>
  <si>
    <t xml:space="preserve">29․11․2023թ 
N 842-Ա </t>
  </si>
  <si>
    <t xml:space="preserve">Իզաբելլա Գևորգյան ՀՀ բարձր տեխնոլոգիական արդյունաբերության նախարարության առևտրի խթանման բաժնի գլխավոր մասնագետ </t>
  </si>
  <si>
    <t xml:space="preserve">Եգիպտոսի Արաբական Հանրապետություն (Կահիրե)  </t>
  </si>
  <si>
    <t xml:space="preserve">30․11․2023թ 
N 1219-Ա </t>
  </si>
  <si>
    <t xml:space="preserve">29․11․2023թ 
N 2452-Ա </t>
  </si>
  <si>
    <t xml:space="preserve">29․11․2023թ 
N 2453-Ա </t>
  </si>
  <si>
    <t xml:space="preserve">12․11․2023թ 
N 2540-Ա </t>
  </si>
  <si>
    <t>Ավետ Պողոսյան,
 ՀՀ բարձր տեխնոլոգիական արդյունաբերության նախարարի տեղակալ</t>
  </si>
  <si>
    <t>Արամ Բաբայան,
 ՀՀ բարձր տեխնոլոգիական արդյունաբերության նախարարության կապի և փոստի վարչության պետ</t>
  </si>
  <si>
    <t>28․09․2023թ
 N 2028-Ա</t>
  </si>
  <si>
    <t>Իրանի Իսլամական Հանրապետություն (Սպահան)</t>
  </si>
  <si>
    <t>28․09․2023թ
 N 694-Ա</t>
  </si>
  <si>
    <t>Կարեն Բաթոյան, Ռազմարդյունաբերության կոմիտեի նախագահ օգնական</t>
  </si>
  <si>
    <t>03․10․2023թ
 N 2065-Ա</t>
  </si>
  <si>
    <t>17․10․2023թ
 N 746-Ա</t>
  </si>
  <si>
    <t xml:space="preserve">Անդրանիկ Աբրահամյան,
Ռազմարդյունաբերության կոմիտեի արտադրության, նորոգման և օգտահանման կազմակերպման վարչության գլխավոր մասնագետ
</t>
  </si>
  <si>
    <t xml:space="preserve">Արման Աթանեսյան,
Ռազմարդյունաբերության կոմիտեի արտադրության, նորոգման և օգտահանման կազմակերպման վարչության գլխավոր մասնագետ
</t>
  </si>
  <si>
    <t>02․11․2023թ
 N 29-ԱԳ</t>
  </si>
  <si>
    <t xml:space="preserve">Արմեն Սիմոնյան,
Ռազմարդյունաբերության կոմիտեի որակի վերահսկողության վարչության պետ
</t>
  </si>
  <si>
    <t>Արտակ Մամուլյան, Ռազմարդյունաբերության կոմիտեի արտադրության, նորոգման և օգտահանման վարչության պետ</t>
  </si>
  <si>
    <t>Արմենակ Արմենակյան,
Ռազմարդյունաբերության կոմիտեի ԳՀՓԿԱ վարչության գլխավոր մասնագետ</t>
  </si>
  <si>
    <t>Մերի Զաքարյա,
Ռազմարդյունաբերության կոմիտեի զարգացման  վարչության գլխավոր մասնագետ</t>
  </si>
  <si>
    <t>02․11․2023թ
 N 31-ԱԳ</t>
  </si>
  <si>
    <t>22․11․2023թ
 N 825-Ա</t>
  </si>
  <si>
    <t>Վռամ Կարաքեշիշյան,
Ռազմարդյունաբերության կոմիտեի արտադրության, նորոգման և օգտահանման կազմակերպման վարչության գլխավոր մասնագետ</t>
  </si>
  <si>
    <t>22․11․2023թ
 N 2392-Ա</t>
  </si>
  <si>
    <t>22․11․2023թ
 N 838-Ա</t>
  </si>
  <si>
    <t xml:space="preserve">27.09.2023թ 
N 409-Ա </t>
  </si>
  <si>
    <t>Արմեն Գևորգյան,
ՀՀ ֆինանսների նախարարի խորհրդական</t>
  </si>
  <si>
    <t>Կարեն Ալավերդյան,
 ՀՀ ֆինանսների նախարարության հաշվապահական հաշվառման և աուդիտորական գործունեության կարգավորման հաշվետվությունների մշտադիտարկման վարչության պետ</t>
  </si>
  <si>
    <t>Գարիկ Պետրոսյան,
 ՀՀ ֆինանսների նախարարության մակրոտնտեսական քաղաքականության վարչության պետ</t>
  </si>
  <si>
    <t xml:space="preserve">29.09.2023թ 
N 426-Ա </t>
  </si>
  <si>
    <t>Ռոնա Ահարոնյան,
 ՀՀ ֆինանսների նախարարի մամուլի քարտուղար</t>
  </si>
  <si>
    <t>19.09.2023թ 
N 1367-Ա</t>
  </si>
  <si>
    <t>Անի Սարգսյան,
ՀՀ ֆինանսների նախարարության ֆինանսաբյուջետային վերահսկողության 1-ին բաժնի գլխավոր վերահսկող</t>
  </si>
  <si>
    <t>05.10.2023թ 
N 1459-Ա</t>
  </si>
  <si>
    <t>Արա Թորոսյան,
 ՀՀ ֆինանսների նախարարության ֆինանսաբյուջետային վերահսկողության 1-ին բաժնի գլխավոր վերահսկող</t>
  </si>
  <si>
    <t>27․10․2023թ 
N 1616-Ա</t>
  </si>
  <si>
    <t>Միլանա Սարգսյան,
ՀՀ ֆինանսների նախարարության միջազգային համագործակցության վարչության Եվրասիական տնտեսական միության անդամ պետությունների հետ համագործակցության բաժնի պետ</t>
  </si>
  <si>
    <t xml:space="preserve">Տաթևիկ Աշչյան,
 ՀՀ ֆինանսների նախարարության միջազգային համագործակցության վարչության Եվրասիական տնտեսական միության անդամ պետությունների հետ համագործակցության բաժնի ավագ մասնագետ </t>
  </si>
  <si>
    <t xml:space="preserve">Արշալույս Հովհաննիսյան,
ՀՀ ֆինանսների նախարարության մակրոտնտեսական քաղաքականության վարչության արտաքին հատվածի կանխատեսումների և վերլուծությունների բաժնի պետ </t>
  </si>
  <si>
    <t>31․10․2023թ 
N 448-Ա</t>
  </si>
  <si>
    <t>31․10․2023թ 
N 449-Ա</t>
  </si>
  <si>
    <t>Ավագ Ավանեսյան,
 ՀՀ ֆինանսների նախարարի տեղակալ</t>
  </si>
  <si>
    <t>10․11․2023թ 
N 446-Ա</t>
  </si>
  <si>
    <t>10․10․2023թ 
N 153-Ա</t>
  </si>
  <si>
    <t xml:space="preserve">Անդրանիկ Մարգարյան,
 ՀՀ ֆինանսների նախարարության մակրոտնտեսական քաղաքականության վարչության հարկաբյուջետային և դրամավարկային քաղաքականությունների կոորդինացման բաժնի ավագ մասնագետ </t>
  </si>
  <si>
    <t>15․11․2023թ 
N 1656-Ա</t>
  </si>
  <si>
    <t xml:space="preserve">Լիլիթ Սարգսյան,
  ՀՀ ֆինանսների նախարարության գործառնական վարչության առանձին գործառույթներ համակարգող </t>
  </si>
  <si>
    <t>Չեխիայի Հանրապետություն (Պրահա)</t>
  </si>
  <si>
    <t>15․11․2023թ 
N 467-Ա</t>
  </si>
  <si>
    <t>Գայանե Զարգարյան,
 ՀՀ ֆինանսների նախարարության բյուջեների կատարման հաշվետվությունների վարչության պետ</t>
  </si>
  <si>
    <t>16․11․2023թ 
N 1603-Ա</t>
  </si>
  <si>
    <t>Ստելլա Մկրտչյան,
ՀՀ ֆինանսների նախարարության պետական պարտքի կառավարման վարչության գործառնական բաժնի գլխավոր մասնագետ</t>
  </si>
  <si>
    <t>Հասմիկ Ստեփանյան,
 ՀՀ ֆինանսների նախարարության պետական պարտքի կառավարման վարչության գործառնական բաժնի գլխավոր մասնագետ</t>
  </si>
  <si>
    <t>23․03․2023թ 
N 350-Ա</t>
  </si>
  <si>
    <t>28․11․2023թ 
N 1804-Ա</t>
  </si>
  <si>
    <t>Սամվել Խանվելյան,
  ՀՀ ֆինանսների նախարարության պետական պարտքի կառավարման վարչության գործառնական բաժնի պետ</t>
  </si>
  <si>
    <t>17․11․2023թ 
N 469-Ա</t>
  </si>
  <si>
    <t>07․12․2023թ 
N 481-Ա</t>
  </si>
  <si>
    <t>Չինաստանի Ժողովրդական Հանրապետոթյուն (Մակաո)</t>
  </si>
  <si>
    <t>03.10.2023թ
 N 72-Ա</t>
  </si>
  <si>
    <t xml:space="preserve">Կարեն Հովհաննիսյան ՀՀ հանրային հեռարձակողի խորհրդի իրավաբան </t>
  </si>
  <si>
    <t>17.09.2023թ
 N 370-Ա</t>
  </si>
  <si>
    <t>Եղիշե Սողոմոնյան,
ՀՀ հաշվեքննիչ պալատի անդամ</t>
  </si>
  <si>
    <t>Գերմանիայի Դաշնային Հանրապետություն (Դրեզդեն)</t>
  </si>
  <si>
    <t>Գագիկ Բարսեղյան, 
ՀՀ հաշվեքննիչ պալատի անդամ</t>
  </si>
  <si>
    <t>12.10.2023թ
 N 394-Ա</t>
  </si>
  <si>
    <t>Ատոմ Ջանջուղազյան,
 ՀՀ հաշվեքննիչ պալատի նախագահ</t>
  </si>
  <si>
    <t>Զորայր Կարապետյան,
 ՀՀ հաշվեքննիչ պալատի մեթոդաբանության, վերլուծության և միջազգային կապերի վարչության պետ</t>
  </si>
  <si>
    <t>29.09.2023թ
 N 376-Ա</t>
  </si>
  <si>
    <t>Նելլի Մարտիրոսյան,
 ՀՀ հաշվեքննիչ պալատի մեթոդաբանության, վերլուծության և միջազգային կապերի վարչության գլխավոր մասնագետ</t>
  </si>
  <si>
    <t>Գայանե Մաթևոսյան,
 ՀՀ հաշվեքննիչ պալատի մեթոդաբանության, վերլուծության և միջազգային կապերի վարչության գլխավոր մասնագետ</t>
  </si>
  <si>
    <t>01.11.2023թ
 N 428-Ա</t>
  </si>
  <si>
    <t>Կարեն Առուստամյան,
 ՀՀ հաշվեքննիչ պալատի անդամ</t>
  </si>
  <si>
    <t>01.11.2023թ
 N 426-Ա</t>
  </si>
  <si>
    <t>Էդուարդ Սուքիասյան,
 ՀՀ հաշվեքննիչ պալատի մեթոդաբանության և միջազգային կապերի վարչության գլխավոր մասնագետ</t>
  </si>
  <si>
    <t>Վահե Ազարյան,
 ՀՀ հաշվեքննիչ պալատի մեթոդաբանության և միջազգային կապերի վարչության գլխավոր մասնագետ</t>
  </si>
  <si>
    <t>20.11.2023թ
 N 422-Ա</t>
  </si>
  <si>
    <t>Շվեյցարիայի Համադաշնություն (Ստոկհոլմ)</t>
  </si>
  <si>
    <t>Գեղամ Հովեյան,
ՀՀ հաշվեքննիչ պալատի անդամ</t>
  </si>
  <si>
    <t>10.11.2023թ
 N 435-Ա</t>
  </si>
  <si>
    <t>Դիանա Մուրադյան,
 ՀՀ հաշվեքննիչ պալատի մեթոդաբանության, վերլուծության և միջազգային կապերի վարչության փորձագետ</t>
  </si>
  <si>
    <t>Ինդոնեզիայի Հանրապետություն (Բալի)</t>
  </si>
  <si>
    <t>04.10.2023թ  
N 867-ՀՆ</t>
  </si>
  <si>
    <t>05.10.2023թ  
N 879-ԳՔ</t>
  </si>
  <si>
    <t>04.10.2023թ  
N 865-ՀՆ</t>
  </si>
  <si>
    <t>Լուսինե Ալեքսանյան,
ՀՀ հանրային ծառայությունները կարգավորող հանձնաժողովի ֆինանսատեխնիկական և դիմումների քննարկման վարչության գլխավոր մասնագետ</t>
  </si>
  <si>
    <t xml:space="preserve">23.08.2023թ
N 745-ՀՆ
</t>
  </si>
  <si>
    <t>Գարեգին Բաղրամյան,
 ՀՀ հանրային ծառայությունները կարգավորող հանձնաժողովի նախագահ</t>
  </si>
  <si>
    <t>Սեդա Շահինյան ,
ՀՀ հանրային ծառայությունները կարգավորող հանձնաժողովի անդամ</t>
  </si>
  <si>
    <t>25.10.2023թ
N 985 -ՀՆ</t>
  </si>
  <si>
    <t>31.10.2023թ
N 1016-ՀՆ</t>
  </si>
  <si>
    <t>09.11.2023թ
N 1055-ՀՆ</t>
  </si>
  <si>
    <t>Կամո Սարգսյան,
ՀՀ հանրային ծառայությունները կարգավորող հանձնաժողովի անդամ</t>
  </si>
  <si>
    <t>Արա Նռանյան,
 ՀՀ հանրային ծառայությունները կարգավորող հանձնաժողովի անդամ</t>
  </si>
  <si>
    <t>10.11.2023թ
N 1058-ԳՔ</t>
  </si>
  <si>
    <t>Արմեն Հունանյան,
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</t>
  </si>
  <si>
    <t>Սերգեյ Լազիկյան,
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</t>
  </si>
  <si>
    <t>Նարինե Կարոյան,
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</t>
  </si>
  <si>
    <t>14.11.2023թ
N 1075-ԳՔ</t>
  </si>
  <si>
    <t>Սևակ Բաբայան,
 ՀՀ հանրային ծառայությունները կարգավորող հանձնաժողովի ֆինանսատեխնիկական և դիմումների քննարկման վարչության բաժնի պետ</t>
  </si>
  <si>
    <t>Դավիթ Մուրադյան ՀՀ հանրային ծառայությունները կարգավորող հանձնաժողովի սակագնային քաղաքականության վարչության զարգացման  բաժնի պետ</t>
  </si>
  <si>
    <t>23.11.2023թ
N 1121-ՀՆ</t>
  </si>
  <si>
    <t>16.10.2023թ 
N ՆՀ-36-Ա</t>
  </si>
  <si>
    <t>Աննա Գրիգորյան,
 ՀՀ կենտրոնական ընտրական հանձնաժողովի անդամ</t>
  </si>
  <si>
    <t>15.11.2023թ 
N ՆՀ-48-Ա</t>
  </si>
  <si>
    <t xml:space="preserve">Անդրանիկ Տերտերյան,
ՀՀ կենտրոնական ընտրական հանձնաժողովի նախագահի խորհրդական </t>
  </si>
  <si>
    <t>26․09․2023թ 
N 0232-Ա</t>
  </si>
  <si>
    <t>11․09․2023թ 
N 146-Ա</t>
  </si>
  <si>
    <t>27․10․2023թ 
N 0256-Ա</t>
  </si>
  <si>
    <t>13․11․2023թ 
N 195-Ա</t>
  </si>
  <si>
    <t>Հակոբ Մանուկյան,
ՀՀ մրցակցության պաշտպանության հանձնաժողովի շուկաների վերլուծության վարչության ոլորտային ուսոմնասիրությունների  իրականացման բաժնի ավագ մասնագետ</t>
  </si>
  <si>
    <t>Տիգրան Մարկոսյան,
 ՀՀ մրցակցության պաշտպանության հանձնաժողովի անդամ</t>
  </si>
  <si>
    <t xml:space="preserve">Էդգար Ավետյան,
 ՀՀ մրցակցության պաշտպանության հանձնաժողովի նախագահի խորհրդական </t>
  </si>
  <si>
    <t>26․11․2023թ 
N 0280-Ա</t>
  </si>
  <si>
    <t>21․11․2023թ 
N 203-Ա</t>
  </si>
  <si>
    <t>07․12․2023թ 
N 0311-Ա</t>
  </si>
  <si>
    <t>Անի Հայրապետյան,
 ՀՀ մրցակցության պաշտպանության հանձնաժողովի միջազգային համագործակցության և քաղաքականության  մշակման վարչության միջազգային համագործակցության և հասարակայնության հետ կապերի բաժնի գլխավոր մասնագետ</t>
  </si>
  <si>
    <t>Անի Պետրոսյան,
 ՀՀ մրցակցության պաշտպանության հանձնաժողովի համակենտրոնացումների, պետական օժանդակության  հասարակայնության գնահատման և շուկաների վերլուծության  բաժնի գլխավոր մասնագետ</t>
  </si>
  <si>
    <t xml:space="preserve"> 02.10.2023թ 
N 460-Ա</t>
  </si>
  <si>
    <t>Արևիկ Ավոյան,
ՀՀ կադաստրի կոմիտեի նախագահի տեղակալ</t>
  </si>
  <si>
    <t>Իսպանիայի Թագավորություն (Մադրիդ)</t>
  </si>
  <si>
    <t>13․11․2023թ 
N 1141-Ա</t>
  </si>
  <si>
    <t>26.10.2023թ 
N 2/7613-Ա</t>
  </si>
  <si>
    <t xml:space="preserve">Աշոտ Մուրադյան,
 ՀՀ պետական եկամուտների կոմիտեի նախագահի տեղակալ </t>
  </si>
  <si>
    <t>Արփինե Գրիգորյան,
 ՀՀ պետական եկամուտների կոմիտեի միջազգային համագործակցության բաժնի պետ</t>
  </si>
  <si>
    <t>26.10.2023թ 
N  2/7611-Ա</t>
  </si>
  <si>
    <t>Վահան Չարխիֆալակյան,
 ՀՀ պետական եկամուտների կոմիտեի հետաքննության և օպերատիվ  հետախուզության վարչության պետ</t>
  </si>
  <si>
    <t>06.11.2023թ 
N  2/7873-Ա</t>
  </si>
  <si>
    <t>15.11.2023թ 
N  1151-Ա</t>
  </si>
  <si>
    <t>Պորտուգակիայի Հանրապետություն (Լիսաբոն)</t>
  </si>
  <si>
    <t>15.11.2023թ 
N  2/8127-Ա</t>
  </si>
  <si>
    <t>Փայլակ Մելիքյան ,
ՀՀ պետական եկամուտների կոմիտեի մաքսանենգության դեմ պայքարի վարչության օպերատիվ հետախուզության բաժնի պետի տեղակալ</t>
  </si>
  <si>
    <t>Ղրղզստանի Հանրապետություն (Բիշքեկ)</t>
  </si>
  <si>
    <t>Վարդան Բալայան,
 ՀՀ պետական եկամուտների կոմիտեի մաքսանենգության դեմ պայքարի վարչության օպերատիվ հետախուզության բաժնի պետի տեղակալ</t>
  </si>
  <si>
    <t>Հայկ Մանուչարյան,
ՀՀ պետական եկամուտների կոմիտեի արևմտյան մաքսատուն վարչության ուղևորների մաքսային հսկողության բաժնի 1-ին բաժանմունքի պետ</t>
  </si>
  <si>
    <t>Պարգև Հակոբյան ,
ՀՀ պետական եկամուտների կոմիտեի Երևան մաքսային սպասարկման կենտրեն-մաքսատուն բաժնի գլխավոր մաքսային տեսուչ</t>
  </si>
  <si>
    <t>15.11.2023թ 
N  1153-Ա</t>
  </si>
  <si>
    <t>17.11.2023թ 
N  2/8170-Ա</t>
  </si>
  <si>
    <t>Ռուզաննա Կուսիկյան,
 ՀՀ պետական եկամուտների կոմիտեի  տեղեկատվական տեխնոլոգիաների վարչության պետի տեղակալ</t>
  </si>
  <si>
    <t>14.11.2023թ 
N  2/8055-Ա</t>
  </si>
  <si>
    <t>Նաիրուհի Ավետիսյան,
ՀՀ պետական եկամուտների կոմիտեի  համալիր հարկային ստուգումների վարչության պետի տեղակալ</t>
  </si>
  <si>
    <t>13.11.2023թ 
N  2/8018-Ա</t>
  </si>
  <si>
    <t>Տիգրան Գարիբյան,
 ՀՀ պետական եկամուտների կոմիտեի  մաքսային հսկողության վարչության պետի տեղակալ</t>
  </si>
  <si>
    <t>28.11.2023թ 
N  2/8407-Ա</t>
  </si>
  <si>
    <t>Մհեր Մարտիրոսյան,
 ՀՀ պետական եկամուտների կոմիտեի  մաքսային հսկողության վարչության պետի տեղակալ</t>
  </si>
  <si>
    <t>Ֆելիքս Մելքոնյան,
ՀՀ պետական եկամուտների կոմիտեի ընթացակարգերի վարչության Եվրասիական տնտեսական միության օրենսդրության և ընթացակարգերի վարչության պետ</t>
  </si>
  <si>
    <t>28.11.2023թ 
N 2/8388-Ա</t>
  </si>
  <si>
    <t>Կարեն Թամազյան,
 ՀՀ պետական եկամուտների կոմիտեի նախագահի տեղակալ</t>
  </si>
  <si>
    <t>Ներսես Զեյնալյան,
 ՀՀ պետական եկամուտների կոմիտեի միջազգային համագործակցության վարչության պետ</t>
  </si>
  <si>
    <t>Օհաննա Գարգալոյան ՀՀ պետական եկամուտների կոմիտեի միջազգային համագործակցության բաժնի  պետ</t>
  </si>
  <si>
    <t>28.12.2023թ 
N 2/8845-Ա</t>
  </si>
  <si>
    <t>Ռուսաստանի Դաշնություն (Վլադիկավկազ)</t>
  </si>
  <si>
    <t>Սարգիս Մարապանյան,
 ՀՀ պետական եկամուտների կոմիտեի մաքսանենգության դեմ պայքարի վարչության շնագիտական բաժնի ավագ տեսուչ</t>
  </si>
  <si>
    <t>Գրիշա Միքայելյան,
 ՀՀ պետական եկամուտների կոմիտեի մաքսանենգության դեմ պայքարի վարչության շնագիտական բաժնի ավագ տեսուչ</t>
  </si>
  <si>
    <t>Արտյոմ Գիշյան,
 ՀՀ պետական եկամուտների կոմիտեի մաքսանենգության դեմ պայքարի վարչության շնագիտական բաժնի ավագ տեսուչ</t>
  </si>
  <si>
    <t>Խորեն Գրիգորյան,
 ՀՀ պետական եկամուտների կոմիտեի մաքսանենգության դեմ պայքարի վարչության շնագիտական բաժնի ավագ տեսուչ</t>
  </si>
  <si>
    <t>25.12.2023թ 
N 1302-Ա</t>
  </si>
  <si>
    <t>04․10․2023թ
N 1224-Ա</t>
  </si>
  <si>
    <t>16․11․2023թ
N 17-Ա</t>
  </si>
  <si>
    <t>Գերմանիայի Դաշնային Հանրապետություն (Համբուրգ)</t>
  </si>
  <si>
    <t>10․10․2023թ 
N 478-Ա</t>
  </si>
  <si>
    <t>13․10․2023թ 
N 149-Ա</t>
  </si>
  <si>
    <t xml:space="preserve">Լիլի Հովհաննիսյան,
 ՀՀ ՏԿԵՆ քաղաքացիական ավիացիայի կոմիտեի օդային փոխադրումների կարգավորման վարչության ավագ մասնագետ </t>
  </si>
  <si>
    <t xml:space="preserve">Հորդանանաի Հաշիմյան Հանրապետություն (Ամման) </t>
  </si>
  <si>
    <t>23․10․2023թ 
N 520-Ա</t>
  </si>
  <si>
    <t>Արևիկ Խաչատրյան,
 ՀՀ ՏԿԵՆ քաղաքացիական ավիացիայի կոմիտեի թռիչքային գործունեության վարչության գլխավոր մասնագետ մասնագետ</t>
  </si>
  <si>
    <t>14․09․2023թ
 N 132-Ա</t>
  </si>
  <si>
    <t>25․10․2023թ 
 N 158-Ա</t>
  </si>
  <si>
    <t>Միլենա Կարապետյան,
 ՀՀ ՏԿԵՆ քաղաքացիական ավիացիայի կոմիտեի իրավաբանական վարչության պետ</t>
  </si>
  <si>
    <t>26․10․2023թ   
N 531-Ա</t>
  </si>
  <si>
    <t>Էլեն Դավթյան,
իլենա Կարապետյան,
 ՀՀ ՏԿԵՆ քաղաքացիական ավիացիայի կոմիտեի իրավաբանական վարչության պետ</t>
  </si>
  <si>
    <t>31․10․2023թ   
N 541-Ա</t>
  </si>
  <si>
    <t>Գեղամ Գաբրիելյան,
 ՀՀ ՏԿԵՆ քաղաքացիական ավիացիոն մասնագետների սերտիֆիկացման բաժնի պետ</t>
  </si>
  <si>
    <t>03․11․2023թ   
N 547-Ա</t>
  </si>
  <si>
    <t>Կարեն Խաչատրյան,
 ՀՀ ՏԿԵՆ քաղաքացիական ավիացիոն մասնագետների սերտիֆիկացման բաժնի պետ</t>
  </si>
  <si>
    <t>Արաբական Միացյալ Էմիրություններ (Շարժա)</t>
  </si>
  <si>
    <t>20․11․2023թ  
 N 169-Ա</t>
  </si>
  <si>
    <t>17․11․2023թ  
N 583-Ա</t>
  </si>
  <si>
    <t>Ստեփան Փայասլյան,
 ՀՀ ՏԿԵՆ քաղաքացիական ավիացիայի կոմիտեի նախագահի տեղակալ</t>
  </si>
  <si>
    <t>17․11․2023թ  
N 581-Ա</t>
  </si>
  <si>
    <t>Ժենյա Տեր-Վարդանյան,
ՀՀ ՏԿԵՆ քաղաքացիական ավիացիայի կոմիտեի թռիչքային անվտանգության ապահովման և որակի կառավարման բաժնի գլխավոր մասնագետ</t>
  </si>
  <si>
    <t>21․11․2023թ  
N 590-Ա</t>
  </si>
  <si>
    <t>Հարություն Մարտիկյան,
 ՀՀ ՏԿԵՆ քաղաքացիական ավիացիայի կոմիտեի նախագահի օգնական</t>
  </si>
  <si>
    <t>Զաքար Հարությունյան,
ՀՀ ՏԿԵՆ քաղաքացիական ավիացիայի կոմիտեի ավիացիոն անվտանգության պետի տեղակալ</t>
  </si>
  <si>
    <t>Ղազախստանի Հանրապետություն (Ալմաթի)</t>
  </si>
  <si>
    <t>11․10․2023թ
 N 263-Ա</t>
  </si>
  <si>
    <t>Լևոն Հովհաննիսյան,
 ՀՀ միջուկային անվտանգության կարգավորման կոմիտեի միջուկային անվտանգության պետ</t>
  </si>
  <si>
    <t>30․11․2023թ
 N 312-Ա</t>
  </si>
  <si>
    <t>Վահե Գրիգորյան, 
ՀՀ միջուկային անվտանգության կարգավորման կոմիտեի</t>
  </si>
  <si>
    <t>04․10․2023թ․ 
N 102-Ա</t>
  </si>
  <si>
    <t xml:space="preserve">Գագիկ Գևորգյան,
ՀՀ վիճակագրական կոմիտեի նախագահ
</t>
  </si>
  <si>
    <t>26․09․2023թ․ 
N 95-Ա</t>
  </si>
  <si>
    <t>Նաիրա Մանդալյան,
 ՀՀ վիճակագրական կոմիտեի բնապահպանության վիճակագրության բաժնի ավագ մասնագետ</t>
  </si>
  <si>
    <t>Աիդա Մարտիրոսյան,
 ՀՀ վիճակագրական կոմիտեի տեղեկատվական ռեսուրսների  կառավարան և տեխնոլոգիաների վարչության պետ</t>
  </si>
  <si>
    <t>25․09․2023թ․ 
N 413-Ա</t>
  </si>
  <si>
    <t>Հայկուշ Տիտիզյան,
 ՀՀ վիճակագրական կոմիտեի ֆինանսների վիճակագրության բաժնի պետ</t>
  </si>
  <si>
    <t>05․10․2023թ․ 
N 432-Ա</t>
  </si>
  <si>
    <t>Անահիտ Ավետիսյան,
ՀՀ վիճակագրական կոմիտեի արդյունաբերության և  էներգետիկայի վիճակագրության բաժնի պետ</t>
  </si>
  <si>
    <t>05․10․2023թ․ 
N 104-Ա</t>
  </si>
  <si>
    <t>Նելլի Բաղդասարյան,
ՀՀ վիճակագրական կոմիտեի խորհրդի անդամ</t>
  </si>
  <si>
    <t>13․10․2023թ․ 
N 440-Ա</t>
  </si>
  <si>
    <t>Սեդա Մովսիսյան ,
ՀՀ վիճակագրական կոմիտեի մակրոտնտեսական ցուցանիշների և ազգային հաշիվների բաժնի ավագ մասնագետ</t>
  </si>
  <si>
    <t>Աննա Վարդանյան,
ՀՀ վիճակագրական կոմիտեի մակրոտնտեսական ցուցանիշների և ազգային հաշիվների բաժնի ավագ մասնագետ</t>
  </si>
  <si>
    <t>Նաիրա Բաբոյան,
 ՀՀ վիճակագրական կոմիտեի մակրոտնտեսական ցուցանիշների և ազգային հաշիվների բաժնի ավագ մասնագետ</t>
  </si>
  <si>
    <t>03․11․2023թ․ 
N 475-Ա</t>
  </si>
  <si>
    <t>09․09․2023թ
 N 816-Ա</t>
  </si>
  <si>
    <t>Հայկանուշ Չոբանյան,
ՀՀ ՏԿԵՆ միգրացիոն ծառայության վերադարձի և ինտեգրման բաժնի պետ</t>
  </si>
  <si>
    <t>12․09․2023թ
 N 811-Ա</t>
  </si>
  <si>
    <t xml:space="preserve">Իրինա Դավթյան,
ՀՀ ՏԿԵՆ միգրացիոն ծառայության պետի տեղակալ  </t>
  </si>
  <si>
    <t>08․12․2023թ
 N 1463-Ա</t>
  </si>
  <si>
    <t>Արմեն Ղազարյան,
ՀՀ ՏԿԵՆ միգրացիոն ծառայության  պետ</t>
  </si>
  <si>
    <t>10․11․2023թ 
N 664-Ա</t>
  </si>
  <si>
    <t>Գոհար Մկրտչյան,
ՀՀ գլխավոր հարկադիր կատարումն ապահովող իրավաբանական բաժնի պետ</t>
  </si>
  <si>
    <t>14.08.2023թ
 N 1640-Ա</t>
  </si>
  <si>
    <t>21.11.2023թ
 N 741-Ա</t>
  </si>
  <si>
    <t>Հովհաննես Ավետիսյան, 
ՀՀ Լոռու մարզպետի տեղակալ</t>
  </si>
  <si>
    <t>Տիգրան Հովսեփյան, 
ՀՀ Լոռու մարզպետի խորհրդական</t>
  </si>
  <si>
    <t>2. Հաշվետու եռամսյակը _2023_ թվական, _4-րդ_ եռամսյակ</t>
  </si>
  <si>
    <t>3. Ընդամենը գործուղումների քանակը _189_</t>
  </si>
  <si>
    <t>4. Ընդամենը գործուղման մեկնողների թիվը _189_</t>
  </si>
  <si>
    <t>6. Գործուղումների միջին տևողությունը _4.32_</t>
  </si>
  <si>
    <t>8. Էկոնոմ դասի ավիածառայությունից օգտվողների ընդամենը թիվը _164_</t>
  </si>
  <si>
    <t>Վրաստանի Հանրապետություն (Բաթումի)</t>
  </si>
  <si>
    <t xml:space="preserve">Իրանի Իսլամական Հանրապետություն (Շախրե Բաբակ) </t>
  </si>
  <si>
    <t>Իրանի Իսլամական Հանրապետություն (Թեհրան)</t>
  </si>
  <si>
    <t>11.10.2023թ
 N 951-Ա</t>
  </si>
  <si>
    <t>2. Հաշվետու եռամսյակը _2023_ թվական, _4-րդ__ եռամսյակ</t>
  </si>
  <si>
    <t>3. Ընդամենը գործուղումների քանակը __9__</t>
  </si>
  <si>
    <t>4. Ընդամենը գործուղման մեկնողների թիվը __11__</t>
  </si>
  <si>
    <t>6. Գործուղումների միջին տևողությունը _9_</t>
  </si>
  <si>
    <t>8. Էկոնոմ դասի ավիածառայությունից օգտվողների ընդամենը թիվը __11_</t>
  </si>
  <si>
    <t>3. Ընդամենը գործուղումների քանակը __76__</t>
  </si>
  <si>
    <t>4. Ընդամենը գործուղման մեկնողների թիվը __131_</t>
  </si>
  <si>
    <t>8. Էկոնոմ դասի ավիածառայությունից օգտվողների ընդամենը թիվը __68_</t>
  </si>
  <si>
    <t>Ռուսաստանի Դաշնություն         (Սանկտ Պետերբուրգ)</t>
  </si>
  <si>
    <t>Ռուսաստանի Դաշնություն                    (Կազան)</t>
  </si>
  <si>
    <t>Հնդկաստան   (Մումբայ)</t>
  </si>
  <si>
    <t>Զիմբաբվե            (Վիկտորիա Ֆոլս)</t>
  </si>
  <si>
    <t>Ճապոնիա                     (Տոկիո)</t>
  </si>
  <si>
    <t>Իսպանիայի Թագավորություն            (Լա Ռիոխա)</t>
  </si>
  <si>
    <t>Կատար                           (Դոհա)</t>
  </si>
  <si>
    <t>Ճապոնիա                        (Չիբա)</t>
  </si>
  <si>
    <t>Ամերիկայի Միացյալ Նահանգներ                  (Սան Ֆրանցիսկո)</t>
  </si>
  <si>
    <t>Շվեդիայի Թագավորություն (Ստոկհոլմ)</t>
  </si>
  <si>
    <t>Ալբանիա                  (Տիրանա)</t>
  </si>
  <si>
    <t>3</t>
  </si>
  <si>
    <t>6</t>
  </si>
  <si>
    <t>8</t>
  </si>
  <si>
    <t>11</t>
  </si>
  <si>
    <t>13</t>
  </si>
  <si>
    <t>15</t>
  </si>
  <si>
    <t>17</t>
  </si>
  <si>
    <t>19</t>
  </si>
  <si>
    <t>3. Ընդամենը գործուղումների քանակը __77__</t>
  </si>
  <si>
    <t>4. Ընդամենը գործուղման մեկնողների թիվը __277_</t>
  </si>
  <si>
    <t>5. Գործուղվող պատվիրակությունների անդամների միջին թիվը _3.59_</t>
  </si>
  <si>
    <t>6. Գործուղումների միջին տևողությունը _8.68_</t>
  </si>
  <si>
    <t>7. Բիզնես դասի ավիածառայությունից օգտվողների ընդամենը թիվը __6__</t>
  </si>
  <si>
    <t>8. Էկոնոմ դասի ավիածառայությունից օգտվողների ընդամենը թիվը __401_</t>
  </si>
  <si>
    <t>4. Ընդամենը գործուղման մեկնողների թիվը _5_</t>
  </si>
  <si>
    <t>6. Գործուղումների միջին տևողությունը _1.20_</t>
  </si>
  <si>
    <t>1.2</t>
  </si>
  <si>
    <t>1.3</t>
  </si>
  <si>
    <t xml:space="preserve">2. ՀՀ դատախազություն </t>
  </si>
  <si>
    <t>Ամերիկայի Միացյալ Նահանգներ           (Նյու Յորք)</t>
  </si>
  <si>
    <t>Հնդկաստան        (Նյու Դելի)</t>
  </si>
  <si>
    <t>Ռումինիա  (Հարգիտա)</t>
  </si>
  <si>
    <t>Թուրքիա
(Ստամբուլ)</t>
  </si>
  <si>
    <t>1.4</t>
  </si>
  <si>
    <t>1.5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</si>
  <si>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</si>
  <si>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</si>
  <si>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</si>
  <si>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</si>
  <si>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</si>
  <si>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</si>
  <si>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</si>
  <si>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</si>
  <si>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</si>
  <si>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3. ՀՀ սահմանադրական դատարան</t>
  </si>
  <si>
    <t>3.6</t>
  </si>
  <si>
    <t>3.7</t>
  </si>
  <si>
    <t>3.8</t>
  </si>
  <si>
    <t>3.9</t>
  </si>
  <si>
    <t>3.10</t>
  </si>
  <si>
    <t xml:space="preserve">4. ՀՀ տարածքային կառավարման և ենթակառուցվածքների նախարարություն 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</si>
  <si>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</si>
  <si>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</si>
  <si>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</si>
  <si>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</si>
  <si>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</si>
  <si>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</si>
  <si>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</si>
  <si>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</si>
  <si>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</si>
  <si>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</si>
  <si>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</si>
  <si>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</si>
  <si>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</si>
  <si>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</si>
  <si>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</si>
  <si>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 xml:space="preserve">5. ՀՀ առողջապահության  նախարարություն </t>
  </si>
  <si>
    <t>5.4</t>
  </si>
  <si>
    <t>5.5</t>
  </si>
  <si>
    <t>5.6</t>
  </si>
  <si>
    <t>5.7</t>
  </si>
  <si>
    <t>5.8</t>
  </si>
  <si>
    <t xml:space="preserve">6. ՀՀ արդարադատության նախարարություն </t>
  </si>
  <si>
    <t xml:space="preserve">7. ՀՀ էկոնոմիկայի նախարարություն 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</si>
  <si>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</si>
  <si>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</si>
  <si>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</si>
  <si>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</si>
  <si>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</si>
  <si>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</si>
  <si>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</si>
  <si>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</si>
  <si>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</si>
  <si>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</si>
  <si>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</si>
  <si>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</si>
  <si>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</si>
  <si>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</si>
  <si>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</si>
  <si>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</si>
  <si>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</si>
  <si>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</si>
  <si>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</si>
  <si>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</si>
  <si>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</si>
  <si>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</si>
  <si>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</si>
  <si>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</si>
  <si>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</si>
  <si>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</si>
  <si>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</si>
  <si>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</si>
  <si>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</si>
  <si>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</si>
  <si>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</si>
  <si>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</si>
  <si>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</si>
  <si>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</si>
  <si>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</si>
  <si>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</si>
  <si>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</si>
  <si>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</si>
  <si>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7.1 Զբոսաշրջության զարգացման ծրագիր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</si>
  <si>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</si>
  <si>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</si>
  <si>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</si>
  <si>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</si>
  <si>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</si>
  <si>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</si>
  <si>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</si>
  <si>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</si>
  <si>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</si>
  <si>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</si>
  <si>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 xml:space="preserve">8. ՀՀ շրջակա միջավայրի նախարարություն </t>
  </si>
  <si>
    <t>8.4</t>
  </si>
  <si>
    <t>8.5</t>
  </si>
  <si>
    <t>8.6</t>
  </si>
  <si>
    <t xml:space="preserve">9. ՀՀ կրթության,գիտության, մշակույթի և սպորտի նախարարություն </t>
  </si>
  <si>
    <t xml:space="preserve">10. ՀՀ աշխատանքի և սոցիալական հարցերի նախարարություն </t>
  </si>
  <si>
    <t>10.6</t>
  </si>
  <si>
    <t xml:space="preserve">11. ՀՀ բարձր տեխնոլոգիական արդյունաբերության նախարարություն </t>
  </si>
  <si>
    <t>11.1 Ռազմարդյունաբերության բնագավառ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</si>
  <si>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</si>
  <si>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</si>
  <si>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</si>
  <si>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</si>
  <si>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</si>
  <si>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</si>
  <si>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</si>
  <si>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</si>
  <si>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</si>
  <si>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</si>
  <si>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</si>
  <si>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</si>
  <si>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</si>
  <si>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</si>
  <si>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</si>
  <si>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</si>
  <si>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</si>
  <si>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</si>
  <si>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</si>
  <si>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</si>
  <si>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</si>
  <si>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</si>
  <si>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 xml:space="preserve">12. ՀՀ ֆինանսների նախարարություն 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</si>
  <si>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</si>
  <si>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</si>
  <si>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</si>
  <si>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</si>
  <si>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</si>
  <si>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</si>
  <si>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</si>
  <si>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</si>
  <si>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</si>
  <si>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</si>
  <si>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</si>
  <si>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</si>
  <si>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</si>
  <si>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</si>
  <si>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</si>
  <si>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</si>
  <si>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</si>
  <si>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</si>
  <si>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</si>
  <si>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</si>
  <si>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</si>
  <si>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</si>
  <si>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</si>
  <si>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</si>
  <si>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</si>
  <si>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</si>
  <si>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13. ՀՀ հանրային հեռարձակողի խորհուրդ</t>
  </si>
  <si>
    <t xml:space="preserve">14. ՀՀ հաշվեքննիչ պալատ </t>
  </si>
  <si>
    <t>14.13</t>
  </si>
  <si>
    <t>15. ՀՀ հանրային ծառայությունները կարգավորող հանձնաժողով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</si>
  <si>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</si>
  <si>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</si>
  <si>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</si>
  <si>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</si>
  <si>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</si>
  <si>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</si>
  <si>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</si>
  <si>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</si>
  <si>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</si>
  <si>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</si>
  <si>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</si>
  <si>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</si>
  <si>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</si>
  <si>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</si>
  <si>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</si>
  <si>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</si>
  <si>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</si>
  <si>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16. ՀՀ կենտրոնական ընտրական հանձնաժողով</t>
  </si>
  <si>
    <t>16.6</t>
  </si>
  <si>
    <t>16.7</t>
  </si>
  <si>
    <t>16.8</t>
  </si>
  <si>
    <t>17. ՀՀ մրցակցության պաշտպանության հանձնաժողով</t>
  </si>
  <si>
    <t>17.9</t>
  </si>
  <si>
    <t>17.10</t>
  </si>
  <si>
    <t>17.11</t>
  </si>
  <si>
    <t>17.12</t>
  </si>
  <si>
    <t>18. ՀՀ հեռուստատեսության և ռադիոյի հանձնաժողով</t>
  </si>
  <si>
    <t>19. ՀՀ կադաստրի կոմիտե</t>
  </si>
  <si>
    <t>20. ՀՀ պետական եկամուտների  կոմիտե</t>
  </si>
  <si>
    <t>20.7</t>
  </si>
  <si>
    <t>20.8</t>
  </si>
  <si>
    <t>20.9</t>
  </si>
  <si>
    <t>20.10</t>
  </si>
  <si>
    <t>20.11</t>
  </si>
  <si>
    <t>20.12</t>
  </si>
  <si>
    <t>20.13</t>
  </si>
  <si>
    <t>20.14</t>
  </si>
  <si>
    <t>20.15</t>
  </si>
  <si>
    <t>20.16</t>
  </si>
  <si>
    <t>20.17</t>
  </si>
  <si>
    <t>20.18</t>
  </si>
  <si>
    <t>20.19</t>
  </si>
  <si>
    <t>20.20</t>
  </si>
  <si>
    <t>20.21</t>
  </si>
  <si>
    <t>20.22</t>
  </si>
  <si>
    <t>20.23</t>
  </si>
  <si>
    <t>20.24</t>
  </si>
  <si>
    <t>20.25</t>
  </si>
  <si>
    <t>20.26</t>
  </si>
  <si>
    <t>20.27</t>
  </si>
  <si>
    <t>20.28</t>
  </si>
  <si>
    <t>20.29</t>
  </si>
  <si>
    <t>20.30</t>
  </si>
  <si>
    <t>20.31</t>
  </si>
  <si>
    <t>21. ՀՀ ԿԳՄՍՆ բարձրագույն կրթության և գիտության կոմիտե</t>
  </si>
  <si>
    <t>23. ՀՀ ՏԿԵՆ քաղաքացիական ավիացիայի կոմիտե</t>
  </si>
  <si>
    <t>24. ՀՀ միջուկային անվտանգության կարգավորման կոմիտե</t>
  </si>
  <si>
    <t xml:space="preserve">25. ՀՀ վիճակագրական կոմիտե </t>
  </si>
  <si>
    <t xml:space="preserve">26. ՀՀ ՏԿԵՆ միգրացիոն ծառայություն </t>
  </si>
  <si>
    <t>27. ՀՀ ՆԳՆ փրկարար ծառայություն</t>
  </si>
  <si>
    <t xml:space="preserve">28. ՀՀ ԱՆ հարկադիր կատարումն ապահովող ծառայություն </t>
  </si>
  <si>
    <t>28.2</t>
  </si>
  <si>
    <t>29. ՀՀ Արմավիրի մարզպետի աշխատակազմ</t>
  </si>
  <si>
    <t>29.2</t>
  </si>
  <si>
    <t>29.3</t>
  </si>
  <si>
    <t>29.4</t>
  </si>
  <si>
    <t>29.5</t>
  </si>
  <si>
    <t>30. ՀՀ Լոռու մարզպետի աշխատակազմ</t>
  </si>
  <si>
    <t>18.ՀՀ Հեռուստատեսության և ռադիոյի հանձնաժողով</t>
  </si>
  <si>
    <t>3. Ընդամենը գործուղումների քանակը _30_</t>
  </si>
  <si>
    <t>4. Ընդամենը գործուղման մեկնողների թիվը _80_</t>
  </si>
  <si>
    <t>8. Էկոնոմ դասի ավիածառայությունից օգտվողների ընդամենը թիվը _56_</t>
  </si>
  <si>
    <r>
      <t>1. Մարմնի անվանումը __</t>
    </r>
    <r>
      <rPr>
        <b/>
        <sz val="11"/>
        <rFont val="GHEA Grapalat"/>
        <family val="3"/>
      </rPr>
      <t>Արտաքին գործերի նախարարություն</t>
    </r>
    <r>
      <rPr>
        <sz val="11"/>
        <rFont val="GHEA Grapalat"/>
        <family val="3"/>
      </rPr>
      <t>__</t>
    </r>
  </si>
  <si>
    <r>
      <t>1. Մարմնի անվանումը __</t>
    </r>
    <r>
      <rPr>
        <b/>
        <sz val="11"/>
        <rFont val="GHEA Grapalat"/>
        <family val="3"/>
      </rPr>
      <t>ՀՀ պաշտպանության</t>
    </r>
    <r>
      <rPr>
        <sz val="11"/>
        <rFont val="GHEA Grapalat"/>
        <family val="3"/>
      </rPr>
      <t xml:space="preserve"> </t>
    </r>
    <r>
      <rPr>
        <b/>
        <sz val="11"/>
        <rFont val="GHEA Grapalat"/>
        <family val="3"/>
      </rPr>
      <t xml:space="preserve"> նախարարություն</t>
    </r>
    <r>
      <rPr>
        <sz val="11"/>
        <rFont val="GHEA Grapalat"/>
        <family val="3"/>
      </rPr>
      <t>__</t>
    </r>
  </si>
  <si>
    <r>
      <t>1. Մարմնի անվանումը _</t>
    </r>
    <r>
      <rPr>
        <b/>
        <sz val="11"/>
        <rFont val="GHEA Grapalat"/>
        <family val="3"/>
      </rPr>
      <t xml:space="preserve"> ԱԳՆ պետական արարողակարգի ծառայություն</t>
    </r>
    <r>
      <rPr>
        <sz val="11"/>
        <rFont val="GHEA Grapalat"/>
        <family val="3"/>
      </rPr>
      <t>__</t>
    </r>
  </si>
  <si>
    <r>
      <t>1. Մարմնի անվանումը _</t>
    </r>
    <r>
      <rPr>
        <b/>
        <sz val="11"/>
        <rFont val="GHEA Grapalat"/>
        <family val="3"/>
      </rPr>
      <t xml:space="preserve">ՀՀ ազգային անվտանգության   ծառայություն  </t>
    </r>
    <r>
      <rPr>
        <sz val="11"/>
        <rFont val="GHEA Grapalat"/>
        <family val="3"/>
      </rPr>
      <t>__</t>
    </r>
  </si>
  <si>
    <r>
      <t>1. Մարմնի անվանումը _</t>
    </r>
    <r>
      <rPr>
        <b/>
        <sz val="11"/>
        <rFont val="GHEA Grapalat"/>
        <family val="3"/>
      </rPr>
      <t xml:space="preserve">ԱՆ քրեակատարողական ծառայություն  </t>
    </r>
    <r>
      <rPr>
        <sz val="11"/>
        <rFont val="GHEA Grapalat"/>
        <family val="3"/>
      </rPr>
      <t>__</t>
    </r>
  </si>
  <si>
    <t xml:space="preserve">Արմեն Հայրապետյան,
 ՀՀ սննդամթերքի անվտանգության տեսչական մարմնի ղեկավար  </t>
  </si>
  <si>
    <t xml:space="preserve">Վահագն Հարությունյան,
ՀՀ սննդամթերքի անվտանգության տեսչական մարմնի ղեկավարի տեղակալ   </t>
  </si>
  <si>
    <t>Արթուր Նիկոյան,
ՀՀ սննդամթերքի անվտանգության բուսասանիտարիայի վարչության պետ</t>
  </si>
  <si>
    <t xml:space="preserve">Արթուր Մամիկոնյան,
ՀՀ սննդամթերքի անվտանգության սահմանային անվտանգության սահմանային պետական վերահսկողության համակարգման բաժնի պետ </t>
  </si>
  <si>
    <t xml:space="preserve">Արման Դիլանյան,
ՀՀ սահմանադրական դատարանի նախագահ                     </t>
  </si>
  <si>
    <t xml:space="preserve">Երվանդ Խունդկարյան,
ՀՀ սահմանադրական դատարանի դատավոր                   </t>
  </si>
  <si>
    <t xml:space="preserve"> Էդգար Շաթիրյան,
ՀՀ սահմանադրական դատարանի դատավոր                   </t>
  </si>
  <si>
    <t xml:space="preserve"> Սեդա Սաֆարյան,
ՀՀ սահմանադրական դատարանի դատավոր                   </t>
  </si>
  <si>
    <t xml:space="preserve">Արտակ Ղազարյան,
ՀՀ սահմանադրական դատարանի նախագահի օգնական                     </t>
  </si>
  <si>
    <t xml:space="preserve">Քրիստինե Մելքոնյան,
ՀՀ սահմանադրական դատարանի մամուլի քարտուղար                 </t>
  </si>
  <si>
    <t>Արաիկ Թունյան,
ՀՀ սահմանադրական դատարանի դատավոր</t>
  </si>
  <si>
    <t>Քրիստինե Ղալեչյան,
ՀՀ տարածքային կառավարման և ենթակառուցվածքների նախարարության նախարարի տեղակալ</t>
  </si>
  <si>
    <t xml:space="preserve">Հովհաննես Հարությունյան,
ՀՀ տարածքային կառավարման և ենթակառուցվածքների նախարարության նախարարի տեղակալ </t>
  </si>
  <si>
    <t xml:space="preserve">02. ՀՀ դատախազություն </t>
  </si>
  <si>
    <t>03. ՀՀ սահմանադրական դատարան</t>
  </si>
  <si>
    <t xml:space="preserve">04. ՀՀ տարածքային կառավարման և ենթակառուցվածքների նախարարություն </t>
  </si>
  <si>
    <t xml:space="preserve">05. ՀՀ առողջապահության  նախարարություն </t>
  </si>
  <si>
    <t xml:space="preserve">06. ՀՀ արդարադատության նախարարություն </t>
  </si>
  <si>
    <t xml:space="preserve">07. ՀՀ էկոնոմիկայի նախարարություն </t>
  </si>
  <si>
    <t>07.1 Զբոսաշրջության զարգացման ծրագիր</t>
  </si>
  <si>
    <t xml:space="preserve">08. ՀՀ շրջակա միջավայրի նախարարություն </t>
  </si>
  <si>
    <t xml:space="preserve">09. ՀՀ կրթության,գիտության, մշակույթի և սպորտի նախարարություն </t>
  </si>
  <si>
    <t>Մերի Զաքարյան,
Ռազմարդյունաբերության կոմիտեի զարգացման  վարչության գլխավոր մասնագետ</t>
  </si>
  <si>
    <t>3. Ընդամենը գործուղումների քանակը __23__</t>
  </si>
  <si>
    <t>4. Ընդամենը գործուղման մեկնողների թիվը __32__</t>
  </si>
  <si>
    <t>8. Էկոնոմ դասի ավիածառայությունից օգտվողների ընդամենը թիվը __29_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</si>
</sst>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_(* #,##0.0_);_(* \(#,##0.0\);_(* &quot;-&quot;??_);_(@_)"/>
    <numFmt numFmtId="165" formatCode="_(* #,##0.0_);_(* \(#,##0.0\);_(* &quot;-&quot;?_);_(@_)"/>
    <numFmt numFmtId="166" formatCode="_(* #,##0.00_);_(* \(#,##0.00\);_(* &quot;-&quot;?_);_(@_)"/>
    <numFmt numFmtId="167" formatCode="0.0"/>
    <numFmt numFmtId="168" formatCode="#,##0.0"/>
    <numFmt numFmtId="169" formatCode="dd\.mm\.yy;@"/>
    <numFmt numFmtId="170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2"/>
      <name val="GHEA Grapalat"/>
      <family val="3"/>
    </font>
    <font>
      <b/>
      <sz val="12"/>
      <name val="GHEA Grapalat"/>
      <family val="3"/>
    </font>
    <font>
      <b/>
      <sz val="13"/>
      <name val="GHEA Grapalat"/>
      <family val="3"/>
    </font>
    <font>
      <b/>
      <sz val="16"/>
      <name val="GHEA Grapalat"/>
      <family val="3"/>
    </font>
    <font>
      <sz val="13"/>
      <name val="GHEA Grapalat"/>
      <family val="3"/>
    </font>
    <font>
      <sz val="11"/>
      <color theme="1"/>
      <name val="GHEA Grapalat"/>
      <family val="3"/>
    </font>
    <font>
      <sz val="12"/>
      <name val="Calibri"/>
      <family val="2"/>
      <scheme val="minor"/>
    </font>
    <font>
      <b/>
      <sz val="7.5"/>
      <name val="GHEA Grapalat"/>
      <family val="3"/>
    </font>
    <font>
      <sz val="11"/>
      <name val="GHEA Grapalat"/>
      <family val="3"/>
    </font>
    <font>
      <b/>
      <sz val="12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GHEA Grapalat"/>
      <family val="3"/>
    </font>
    <font>
      <b/>
      <i/>
      <sz val="11"/>
      <name val="GHEA Grapalat"/>
      <family val="3"/>
    </font>
    <font>
      <sz val="8"/>
      <name val="Calibri"/>
      <family val="2"/>
      <scheme val="minor"/>
    </font>
    <font>
      <b/>
      <sz val="11"/>
      <name val="GHEA Grapalat"/>
      <family val="3"/>
    </font>
    <font>
      <b/>
      <i/>
      <sz val="10"/>
      <name val="GHEA Grapalat"/>
      <family val="3"/>
    </font>
    <font>
      <b/>
      <i/>
      <sz val="12"/>
      <name val="GHEA Grapalat"/>
      <family val="3"/>
    </font>
    <font>
      <b/>
      <sz val="9"/>
      <name val="GHEA Grapalat"/>
      <family val="3"/>
    </font>
    <font>
      <sz val="9"/>
      <name val="GHEA Grapalat"/>
      <family val="3"/>
    </font>
    <font>
      <sz val="10"/>
      <name val="GHEA Grapalat"/>
      <family val="3"/>
    </font>
    <font>
      <i/>
      <sz val="10"/>
      <name val="GHEA Grapalat"/>
      <family val="3"/>
    </font>
    <font>
      <i/>
      <sz val="12"/>
      <name val="GHEA Grapalat"/>
      <family val="3"/>
    </font>
    <font>
      <sz val="11"/>
      <color theme="1"/>
      <name val="GHEA Grapalat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/>
    <xf numFmtId="43" fontId="12" fillId="0" borderId="0" applyFont="0" applyFill="0" applyBorder="0" applyAlignment="0" applyProtection="0"/>
  </cellStyleXfs>
  <cellXfs count="206">
    <xf numFmtId="0" fontId="0" fillId="0" borderId="0" xfId="0"/>
    <xf numFmtId="0" fontId="9" fillId="0" borderId="0" xfId="0" applyFont="1"/>
    <xf numFmtId="0" fontId="9" fillId="2" borderId="0" xfId="0" applyFont="1" applyFill="1"/>
    <xf numFmtId="0" fontId="9" fillId="2" borderId="2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165" fontId="9" fillId="2" borderId="2" xfId="0" applyNumberFormat="1" applyFont="1" applyFill="1" applyBorder="1" applyAlignment="1">
      <alignment horizontal="right" vertical="center" wrapText="1"/>
    </xf>
    <xf numFmtId="0" fontId="16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6" fillId="0" borderId="11" xfId="0" applyFont="1" applyBorder="1" applyAlignment="1">
      <alignment wrapText="1"/>
    </xf>
    <xf numFmtId="168" fontId="9" fillId="0" borderId="8" xfId="0" applyNumberFormat="1" applyFont="1" applyBorder="1"/>
    <xf numFmtId="168" fontId="9" fillId="0" borderId="12" xfId="0" applyNumberFormat="1" applyFont="1" applyBorder="1"/>
    <xf numFmtId="0" fontId="9" fillId="0" borderId="1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1" fontId="16" fillId="2" borderId="6" xfId="0" applyNumberFormat="1" applyFont="1" applyFill="1" applyBorder="1"/>
    <xf numFmtId="168" fontId="16" fillId="2" borderId="6" xfId="0" applyNumberFormat="1" applyFont="1" applyFill="1" applyBorder="1"/>
    <xf numFmtId="0" fontId="16" fillId="2" borderId="0" xfId="0" applyFont="1" applyFill="1"/>
    <xf numFmtId="167" fontId="9" fillId="0" borderId="0" xfId="0" applyNumberFormat="1" applyFont="1"/>
    <xf numFmtId="167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9" fillId="0" borderId="1" xfId="0" applyFont="1" applyBorder="1" applyAlignment="1">
      <alignment wrapText="1"/>
    </xf>
    <xf numFmtId="0" fontId="16" fillId="0" borderId="18" xfId="0" applyFont="1" applyBorder="1" applyAlignment="1">
      <alignment wrapText="1"/>
    </xf>
    <xf numFmtId="168" fontId="9" fillId="0" borderId="1" xfId="0" applyNumberFormat="1" applyFont="1" applyBorder="1"/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9" fillId="0" borderId="0" xfId="0" applyFont="1" applyAlignment="1">
      <alignment horizontal="center" vertical="top" wrapText="1"/>
    </xf>
    <xf numFmtId="166" fontId="9" fillId="0" borderId="0" xfId="0" applyNumberFormat="1" applyFont="1" applyAlignment="1">
      <alignment horizontal="center" vertical="center" wrapText="1"/>
    </xf>
    <xf numFmtId="43" fontId="9" fillId="0" borderId="0" xfId="0" applyNumberFormat="1" applyFont="1"/>
    <xf numFmtId="0" fontId="9" fillId="0" borderId="2" xfId="0" applyFont="1" applyBorder="1" applyAlignment="1">
      <alignment horizontal="center" vertical="top" wrapText="1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165" fontId="9" fillId="0" borderId="2" xfId="0" applyNumberFormat="1" applyFont="1" applyBorder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165" fontId="9" fillId="2" borderId="0" xfId="0" applyNumberFormat="1" applyFont="1" applyFill="1"/>
    <xf numFmtId="0" fontId="9" fillId="0" borderId="2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165" fontId="9" fillId="0" borderId="2" xfId="0" applyNumberFormat="1" applyFont="1" applyBorder="1" applyAlignment="1">
      <alignment horizontal="right" vertical="center" wrapText="1"/>
    </xf>
    <xf numFmtId="0" fontId="16" fillId="0" borderId="1" xfId="0" applyFont="1" applyBorder="1" applyAlignment="1">
      <alignment wrapText="1"/>
    </xf>
    <xf numFmtId="0" fontId="2" fillId="2" borderId="13" xfId="0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center"/>
    </xf>
    <xf numFmtId="0" fontId="4" fillId="2" borderId="0" xfId="0" applyFont="1" applyFill="1"/>
    <xf numFmtId="1" fontId="4" fillId="2" borderId="0" xfId="0" applyNumberFormat="1" applyFont="1" applyFill="1"/>
    <xf numFmtId="0" fontId="7" fillId="2" borderId="0" xfId="0" applyFont="1" applyFill="1"/>
    <xf numFmtId="1" fontId="5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1" fontId="5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10" fillId="2" borderId="0" xfId="0" applyFont="1" applyFill="1"/>
    <xf numFmtId="49" fontId="7" fillId="2" borderId="0" xfId="0" applyNumberFormat="1" applyFont="1" applyFill="1"/>
    <xf numFmtId="49" fontId="7" fillId="2" borderId="0" xfId="0" applyNumberFormat="1" applyFont="1" applyFill="1" applyAlignment="1">
      <alignment horizontal="center" vertical="center"/>
    </xf>
    <xf numFmtId="169" fontId="7" fillId="2" borderId="0" xfId="0" applyNumberFormat="1" applyFont="1" applyFill="1"/>
    <xf numFmtId="164" fontId="7" fillId="2" borderId="0" xfId="0" applyNumberFormat="1" applyFont="1" applyFill="1"/>
    <xf numFmtId="1" fontId="7" fillId="2" borderId="0" xfId="0" applyNumberFormat="1" applyFont="1" applyFill="1"/>
    <xf numFmtId="164" fontId="10" fillId="2" borderId="0" xfId="0" applyNumberFormat="1" applyFont="1" applyFill="1"/>
    <xf numFmtId="49" fontId="4" fillId="2" borderId="0" xfId="0" applyNumberFormat="1" applyFont="1" applyFill="1"/>
    <xf numFmtId="49" fontId="4" fillId="2" borderId="0" xfId="0" applyNumberFormat="1" applyFont="1" applyFill="1" applyAlignment="1">
      <alignment horizontal="center" vertical="center"/>
    </xf>
    <xf numFmtId="169" fontId="4" fillId="2" borderId="0" xfId="0" applyNumberFormat="1" applyFont="1" applyFill="1"/>
    <xf numFmtId="0" fontId="1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69" fontId="1" fillId="2" borderId="0" xfId="0" applyNumberFormat="1" applyFont="1" applyFill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43" fontId="2" fillId="2" borderId="0" xfId="0" applyNumberFormat="1" applyFont="1" applyFill="1" applyAlignment="1">
      <alignment horizontal="center" vertical="center" wrapText="1"/>
    </xf>
    <xf numFmtId="49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9" fontId="1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center" vertical="center" wrapText="1"/>
    </xf>
    <xf numFmtId="164" fontId="19" fillId="2" borderId="0" xfId="0" applyNumberFormat="1" applyFont="1" applyFill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169" fontId="2" fillId="2" borderId="15" xfId="0" applyNumberFormat="1" applyFont="1" applyFill="1" applyBorder="1" applyAlignment="1">
      <alignment horizontal="center" vertical="center" wrapText="1"/>
    </xf>
    <xf numFmtId="1" fontId="2" fillId="2" borderId="15" xfId="0" applyNumberFormat="1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wrapText="1"/>
    </xf>
    <xf numFmtId="49" fontId="20" fillId="2" borderId="1" xfId="0" applyNumberFormat="1" applyFont="1" applyFill="1" applyBorder="1" applyAlignment="1">
      <alignment horizontal="center" vertical="center" wrapText="1"/>
    </xf>
    <xf numFmtId="49" fontId="20" fillId="2" borderId="0" xfId="0" applyNumberFormat="1" applyFont="1" applyFill="1" applyAlignment="1">
      <alignment wrapText="1"/>
    </xf>
    <xf numFmtId="0" fontId="2" fillId="2" borderId="1" xfId="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169" fontId="3" fillId="2" borderId="1" xfId="0" applyNumberFormat="1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vertical="center"/>
    </xf>
    <xf numFmtId="0" fontId="2" fillId="2" borderId="0" xfId="0" applyFont="1" applyFill="1"/>
    <xf numFmtId="0" fontId="1" fillId="2" borderId="1" xfId="0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69" fontId="1" fillId="2" borderId="1" xfId="0" applyNumberFormat="1" applyFont="1" applyFill="1" applyBorder="1" applyAlignment="1">
      <alignment horizontal="right" vertical="center" wrapText="1"/>
    </xf>
    <xf numFmtId="164" fontId="1" fillId="2" borderId="1" xfId="0" applyNumberFormat="1" applyFont="1" applyFill="1" applyBorder="1" applyAlignment="1">
      <alignment vertical="center"/>
    </xf>
    <xf numFmtId="170" fontId="1" fillId="2" borderId="1" xfId="0" applyNumberFormat="1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169" fontId="2" fillId="2" borderId="1" xfId="0" applyNumberFormat="1" applyFont="1" applyFill="1" applyBorder="1" applyAlignment="1">
      <alignment horizontal="right" vertical="center" wrapText="1"/>
    </xf>
    <xf numFmtId="1" fontId="2" fillId="2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>
      <alignment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169" fontId="18" fillId="2" borderId="1" xfId="0" applyNumberFormat="1" applyFont="1" applyFill="1" applyBorder="1" applyAlignment="1">
      <alignment horizontal="right" vertical="center" wrapText="1"/>
    </xf>
    <xf numFmtId="164" fontId="18" fillId="2" borderId="1" xfId="0" applyNumberFormat="1" applyFont="1" applyFill="1" applyBorder="1" applyAlignment="1">
      <alignment vertical="center"/>
    </xf>
    <xf numFmtId="1" fontId="18" fillId="2" borderId="1" xfId="0" applyNumberFormat="1" applyFont="1" applyFill="1" applyBorder="1" applyAlignment="1">
      <alignment vertical="center"/>
    </xf>
    <xf numFmtId="0" fontId="18" fillId="2" borderId="0" xfId="0" applyFont="1" applyFill="1"/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69" fontId="3" fillId="2" borderId="1" xfId="0" applyNumberFormat="1" applyFont="1" applyFill="1" applyBorder="1" applyAlignment="1">
      <alignment horizontal="center" vertical="center" wrapText="1"/>
    </xf>
    <xf numFmtId="164" fontId="3" fillId="2" borderId="1" xfId="2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center"/>
    </xf>
    <xf numFmtId="169" fontId="1" fillId="2" borderId="0" xfId="0" applyNumberFormat="1" applyFont="1" applyFill="1"/>
    <xf numFmtId="164" fontId="1" fillId="2" borderId="0" xfId="0" applyNumberFormat="1" applyFont="1" applyFill="1"/>
    <xf numFmtId="1" fontId="1" fillId="2" borderId="0" xfId="0" applyNumberFormat="1" applyFont="1" applyFill="1"/>
    <xf numFmtId="164" fontId="2" fillId="2" borderId="0" xfId="0" applyNumberFormat="1" applyFont="1" applyFill="1"/>
    <xf numFmtId="0" fontId="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67" fontId="3" fillId="2" borderId="1" xfId="0" applyNumberFormat="1" applyFont="1" applyFill="1" applyBorder="1" applyAlignment="1">
      <alignment vertical="center"/>
    </xf>
    <xf numFmtId="1" fontId="9" fillId="2" borderId="0" xfId="0" applyNumberFormat="1" applyFont="1" applyFill="1"/>
    <xf numFmtId="1" fontId="20" fillId="2" borderId="1" xfId="0" applyNumberFormat="1" applyFont="1" applyFill="1" applyBorder="1" applyAlignment="1">
      <alignment horizontal="center" vertical="center" wrapText="1"/>
    </xf>
    <xf numFmtId="170" fontId="3" fillId="2" borderId="1" xfId="2" applyNumberFormat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167" fontId="2" fillId="2" borderId="1" xfId="0" applyNumberFormat="1" applyFont="1" applyFill="1" applyBorder="1" applyAlignment="1">
      <alignment vertical="center"/>
    </xf>
    <xf numFmtId="3" fontId="4" fillId="0" borderId="0" xfId="0" applyNumberFormat="1" applyFont="1" applyFill="1" applyAlignment="1"/>
    <xf numFmtId="0" fontId="4" fillId="0" borderId="0" xfId="0" applyFont="1" applyFill="1" applyAlignment="1">
      <alignment wrapText="1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4" fillId="0" borderId="0" xfId="0" applyFont="1" applyFill="1"/>
    <xf numFmtId="1" fontId="4" fillId="0" borderId="0" xfId="0" applyNumberFormat="1" applyFont="1" applyFill="1"/>
    <xf numFmtId="0" fontId="7" fillId="0" borderId="0" xfId="0" applyFont="1" applyFill="1"/>
    <xf numFmtId="3" fontId="5" fillId="0" borderId="0" xfId="0" applyNumberFormat="1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1" fontId="5" fillId="0" borderId="0" xfId="0" applyNumberFormat="1" applyFont="1" applyFill="1" applyAlignment="1">
      <alignment horizontal="center" vertical="center" wrapText="1"/>
    </xf>
    <xf numFmtId="1" fontId="5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6" fillId="0" borderId="0" xfId="0" applyFont="1" applyFill="1" applyAlignment="1">
      <alignment wrapText="1"/>
    </xf>
    <xf numFmtId="0" fontId="6" fillId="0" borderId="0" xfId="0" applyFont="1" applyFill="1" applyAlignment="1"/>
    <xf numFmtId="0" fontId="6" fillId="0" borderId="0" xfId="0" applyFont="1" applyFill="1"/>
    <xf numFmtId="167" fontId="6" fillId="0" borderId="0" xfId="0" applyNumberFormat="1" applyFont="1" applyFill="1"/>
    <xf numFmtId="168" fontId="6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/>
    <xf numFmtId="0" fontId="24" fillId="0" borderId="1" xfId="0" applyFont="1" applyFill="1" applyBorder="1" applyAlignment="1">
      <alignment horizontal="center" vertical="center" wrapText="1"/>
    </xf>
    <xf numFmtId="3" fontId="24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4" fillId="0" borderId="1" xfId="0" applyFont="1" applyFill="1" applyBorder="1" applyAlignment="1">
      <alignment wrapText="1"/>
    </xf>
    <xf numFmtId="0" fontId="24" fillId="0" borderId="1" xfId="0" applyFont="1" applyFill="1" applyBorder="1" applyAlignment="1">
      <alignment vertical="top"/>
    </xf>
    <xf numFmtId="0" fontId="24" fillId="0" borderId="1" xfId="0" applyFont="1" applyFill="1" applyBorder="1"/>
    <xf numFmtId="168" fontId="24" fillId="0" borderId="1" xfId="0" applyNumberFormat="1" applyFont="1" applyFill="1" applyBorder="1"/>
    <xf numFmtId="168" fontId="24" fillId="0" borderId="1" xfId="0" applyNumberFormat="1" applyFont="1" applyFill="1" applyBorder="1" applyAlignment="1">
      <alignment wrapText="1"/>
    </xf>
    <xf numFmtId="3" fontId="24" fillId="0" borderId="1" xfId="0" applyNumberFormat="1" applyFont="1" applyFill="1" applyBorder="1"/>
    <xf numFmtId="0" fontId="24" fillId="0" borderId="1" xfId="0" applyFont="1" applyFill="1" applyBorder="1" applyAlignment="1">
      <alignment vertical="top" wrapText="1"/>
    </xf>
    <xf numFmtId="167" fontId="0" fillId="0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wrapText="1"/>
    </xf>
    <xf numFmtId="168" fontId="6" fillId="0" borderId="0" xfId="0" applyNumberFormat="1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 wrapText="1"/>
    </xf>
    <xf numFmtId="0" fontId="20" fillId="2" borderId="19" xfId="0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165" fontId="9" fillId="2" borderId="3" xfId="0" applyNumberFormat="1" applyFont="1" applyFill="1" applyBorder="1" applyAlignment="1">
      <alignment horizontal="center" vertical="center" wrapText="1"/>
    </xf>
    <xf numFmtId="165" fontId="9" fillId="2" borderId="4" xfId="0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165" fontId="9" fillId="0" borderId="3" xfId="0" applyNumberFormat="1" applyFont="1" applyBorder="1" applyAlignment="1">
      <alignment horizontal="center" vertical="center" wrapText="1"/>
    </xf>
    <xf numFmtId="165" fontId="9" fillId="0" borderId="4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vertical="top" wrapText="1"/>
    </xf>
    <xf numFmtId="165" fontId="9" fillId="0" borderId="4" xfId="0" applyNumberFormat="1" applyFont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2" borderId="9" xfId="0" applyFont="1" applyFill="1" applyBorder="1" applyAlignment="1">
      <alignment horizontal="center" wrapText="1"/>
    </xf>
    <xf numFmtId="0" fontId="16" fillId="2" borderId="17" xfId="0" applyFont="1" applyFill="1" applyBorder="1" applyAlignment="1">
      <alignment horizontal="center" wrapText="1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16" fillId="2" borderId="2" xfId="0" applyFont="1" applyFill="1" applyBorder="1" applyAlignment="1">
      <alignment vertical="center" wrapText="1"/>
    </xf>
    <xf numFmtId="165" fontId="9" fillId="2" borderId="2" xfId="0" applyNumberFormat="1" applyFont="1" applyFill="1" applyBorder="1" applyAlignment="1">
      <alignment vertical="center" wrapText="1"/>
    </xf>
  </cellXfs>
  <cellStyles count="3">
    <cellStyle name="Comma" xfId="2" builtinId="3"/>
    <cellStyle name="Normal" xfId="0" builtinId="0"/>
    <cellStyle name="Normal 2" xfId="1"/>
  </cellStyles>
  <dxfs count="38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alignment horizontal="center" vertical="center" wrapText="1" readingOrder="0"/>
    </dxf>
    <dxf>
      <numFmt numFmtId="3" formatCode="#,##0"/>
    </dxf>
    <dxf>
      <alignment horizontal="center" vertical="center" wrapText="1" readingOrder="0"/>
    </dxf>
    <dxf>
      <alignment horizontal="center" vertical="center" readingOrder="0"/>
    </dxf>
    <dxf>
      <alignment wrapText="1" readingOrder="0"/>
    </dxf>
    <dxf>
      <alignment wrapText="0" readingOrder="0"/>
    </dxf>
    <dxf>
      <alignment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  <alignment horizontal="center" vertic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8" formatCode="#,##0.0"/>
    </dxf>
    <dxf>
      <alignment wrapText="0" readingOrder="0"/>
    </dxf>
    <dxf>
      <alignment wrapText="1" readingOrder="0"/>
    </dxf>
    <dxf>
      <alignment wrapText="0" readingOrder="0"/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font>
        <name val="GHEA Grapalat"/>
        <scheme val="none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gran Grigoryan" refreshedDate="45309.736945717596" createdVersion="6" refreshedVersion="6" minRefreshableVersion="3" recordCount="338">
  <cacheSource type="worksheet">
    <worksheetSource ref="A1:T339" sheet="Sheet1"/>
  </cacheSource>
  <cacheFields count="21">
    <cacheField name="Մարմնի անվանումը" numFmtId="0">
      <sharedItems count="31">
        <s v="01. ՀՀ սննդամթերքի անվտանգության տեսչական մարմին"/>
        <s v="02. ՀՀ դատախազություն "/>
        <s v="03. ՀՀ սահմանադրական դատարան"/>
        <s v="04. ՀՀ տարածքային կառավարման և ենթակառուցվածքների նախարարություն "/>
        <s v="05. ՀՀ առողջապահության  նախարարություն "/>
        <s v="06. ՀՀ արդարադատության նախարարություն "/>
        <s v="07. ՀՀ էկոնոմիկայի նախարարություն "/>
        <s v="07.1 Զբոսաշրջության զարգացման ծրագիր"/>
        <s v="08. ՀՀ շրջակա միջավայրի նախարարություն "/>
        <s v="09. ՀՀ կրթության,գիտության, մշակույթի և սպորտի նախարարություն "/>
        <s v="10. ՀՀ աշխատանքի և սոցիալական հարցերի նախարարություն "/>
        <s v="11. ՀՀ բարձր տեխնոլոգիական արդյունաբերության նախարարություն "/>
        <s v="11.1 Ռազմարդյունաբերության բնագավառ"/>
        <s v="12. ՀՀ ֆինանսների նախարարություն "/>
        <s v="13. ՀՀ հանրային հեռարձակողի խորհուրդ"/>
        <s v="14. ՀՀ հաշվեքննիչ պալատ "/>
        <s v="15. ՀՀ հանրային ծառայությունները կարգավորող հանձնաժողով"/>
        <s v="16. ՀՀ կենտրոնական ընտրական հանձնաժողով"/>
        <s v="17. ՀՀ մրցակցության պաշտպանության հանձնաժողով"/>
        <s v="18.ՀՀ Հեռուստատեսության և ռադիոյի հանձնաժողով"/>
        <s v="19. ՀՀ կադաստրի կոմիտե"/>
        <s v="20. ՀՀ պետական եկամուտների  կոմիտե"/>
        <s v="21. ՀՀ ԿԳՄՍՆ բարձրագույն կրթության և գիտության կոմիտե"/>
        <s v="23. ՀՀ ՏԿԵՆ քաղաքացիական ավիացիայի կոմիտե"/>
        <s v="24. ՀՀ միջուկային անվտանգության կարգավորման կոմիտե"/>
        <s v="25. ՀՀ վիճակագրական կոմիտե "/>
        <s v="26. ՀՀ ՏԿԵՆ միգրացիոն ծառայություն "/>
        <s v="27. ՀՀ ՆԳՆ փրկարար ծառայություն"/>
        <s v="28. ՀՀ ԱՆ հարկադիր կատարումն ապահովող ծառայություն "/>
        <s v="29. ՀՀ Արմավիրի մարզպետի աշխատակազմ"/>
        <s v="30. ՀՀ Լոռու մարզպետի աշխատակազմ"/>
      </sharedItems>
    </cacheField>
    <cacheField name="հ/հ" numFmtId="49">
      <sharedItems containsMixedTypes="1" containsNumber="1" minValue="1.1000000000000001" maxValue="1.1000000000000001"/>
    </cacheField>
    <cacheField name="Հաշվետու ժամանակահատվածը" numFmtId="0">
      <sharedItems/>
    </cacheField>
    <cacheField name="Իրավական ակտի ամսաթիվը և համարը" numFmtId="0">
      <sharedItems/>
    </cacheField>
    <cacheField name="Անունը, ազգանունը, զբաղեցրած պաշտոնը" numFmtId="0">
      <sharedItems containsBlank="1" count="245">
        <s v="Արմեն Հայրապետյան,_x000a_ ՀՀ սննդամթերքի անվտանգության տեսչական մարմնի ղեկավար  "/>
        <s v="Վահագն Հարությունյան,_x000a_ՀՀ սննդամթերքի անվտանգության տեսչական մարմնի ղեկավարի տեղակալ   "/>
        <s v="Արթուր Նիկոյան,_x000a_ՀՀ սննդամթերքի անվտանգության բուսասանիտարիայի վարչության պետ"/>
        <s v="Արթուր Մամիկոնյան,_x000a_ՀՀ սննդամթերքի անվտանգության սահմանային անվտանգության սահմանային պետական վերահսկողության համակարգման բաժնի պետ "/>
        <s v="Մհեր Մկրտչյան,_x000a_ՀՀ գլխավոր դատախազության կազմակերպման վերահսկողական և իրավական ապահովման վարչության պետի տեղակալ "/>
        <s v="Քրիստինե Գաբուզյան,_x000a_ՀՀ գլխավոր դատախազի խորհրդական"/>
        <s v="Էդգար Արսենյան,_x000a_ ՀՀ գլխավոր դատախազության ՀՀ հակակոռուպցիոն կոմիտեում մինչդատական վարույթի օրինականության նկատմամբ հսկողության վարչության պետ "/>
        <s v="Վիգեն Հարությունյան, ՀՀ գլխավոր դատախազության կայազորի զինվորական դատախազությունների գործունեության նկատմամբ վերահսկողության բաժնի պետ "/>
        <s v="Ալինա Ալեքսանյան,ՀՀ գլխավոր դատախազության կայազորի զինվորական դատախազությունների գործունեության նկատմամբ վերահսկողության բաժնի պետ   "/>
        <s v="Էդուարդ Վերմիշյան, Լոռու կայազորի զինվորական դատախազության ավագ դատախազ "/>
        <s v="Արմեն Փանոսյան,  ՀՀ գլխավոր դատախազության բնակչության դեմ ուղղված հանցագործությունների գործերով վարչության պետ "/>
        <s v="Տիգրան Սիմոնյան , _x000a_ՀՀ սահմանադրական դատարանի աշխատակազմի թարգմանչական -հրատարակչական բաժնի առաջատար մասնագետ"/>
        <s v="Արման Դիլանյան,_x000a_ՀՀ սահմանադրական դատարանի նախագահ                     "/>
        <s v="Երվանդ Խունդկարյան,_x000a_ՀՀ սահմանադրական դատարանի դատավոր                   "/>
        <s v=" Էդգար Շաթիրյան,_x000a_ՀՀ սահմանադրական դատարանի դատավոր                   "/>
        <s v=" Սեդա Սաֆարյան,_x000a_ՀՀ սահմանադրական դատարանի դատավոր                   "/>
        <s v="Արտակ Ղազարյան,_x000a_ՀՀ սահմանադրական դատարանի նախագահի օգնական                     "/>
        <s v="Քրիստինե Մելքոնյան,_x000a_ՀՀ սահմանադրական դատարանի մամուլի քարտուղար                 "/>
        <s v="Վահե Գրիգորյան, _x000a_ՀՀ սահմանադրական դատարանի դատավոր"/>
        <s v="Արաիկ Թունյան,_x000a_ՀՀ սահմանադրական դատարանի դատավոր"/>
        <s v="Հակոբ Վարդանյան,_x000a_ՀՀ տարածքային կառավարման և ենթակառուցվածքների նախարարության նախարարի տեղակալ"/>
        <s v="Արմեն Սիմոնյան,_x000a_ՀՀ տարածքային կառավարման և ենթակառուցվածքների նախարարության նախարարի տեղակալ"/>
        <s v="Գնել Սանոսյան,_x000a_ՀՀ տարածքային կառավարման և ենթակառուցվածքների նախարար"/>
        <s v="Նունե Պապիկյան,_x000a_ՀՀ տարածքային կառավարման և ենթակառուցվածքների նախարարության արտաքին կապերի վարչության միջտարածաշրջանային համագործակցության և արարողակարգի բաժնի պետ, առանձին գործառույթներ համակարգող"/>
        <s v="Վլադիմիր Արեստակեսյան,_x000a_ ՀՀ տարածքային կառավարման և ենթակառուցվածքների նախարարության արտաքին կապերի վարչության խորհրդական՝ առանձին գործառույթներ համակարգող "/>
        <s v="Լուսինե Ամիրխանյան,  ՀՀ տարածքային կառավարման և ենթակառուցվածքների նախարարության օդային քաղաքականության և թռիչքի թույլտվությունների օդային տրանսպորտի քաղաքականության գլխավոր մասնագետ "/>
        <s v="Քրիստինե Ղալեչյան,_x000a_ՀՀ տարածքային կառավարման և ենթակառուցվածքների նախարարության նախարարի տեղակալ"/>
        <s v="Հովհաննես Հարությունյան,_x000a_ՀՀ տարածքային կառավարման և ենթակառուցվածքների նախարարության նախարարի տեղակալ "/>
        <s v="Լիլիթ Սարոյան,_x000a_ՀՀ տարածքային կառավարման և ենթակառուցվածքների նախարարության արտաքին կապերի վարչության պետ"/>
        <s v="Մարինե Հովհաննիսյան,_x000a_ՀՀ տարածքային կառավարման և ենթակառուցվածքների նախարարության էներգետիկ  ենթակառուցվածքների բաժնի պետ "/>
        <s v="Տիգրան Մելքոնյան,_x000a_ՀՀ տարածքային կառավարման և ենթակառուցվածքների նախարարության էներգետիկ  ենթակառուցվածքների վարչության պետ "/>
        <s v="Լենա Նանուշյան,_x000a_ՀՀ առողջապահության նախարարի առաջին տեղակալ _x000a_"/>
        <s v="Հասմիկ Սաֆարյան,_x000a_ ՀՀ առողջապահության նախարարության միջազգային հարաբերությունների վարչության օտարերկրյա ներդրումների ներգրավման բաժնի պետ"/>
        <s v="Անահիտ Ավանեսյան,_x000a_ ՀՀ առողջապահության նախարար"/>
        <s v="Արմեն Գասպարյան ՀՀ առողջապահության նախարարի տեղակալ "/>
        <s v="Արմեն Գասպարյան,_x000a_ ՀՀ առողջապահության նախարարի տեղակալ "/>
        <s v="Արա Մկրտչյան,_x000a_ՀՀ արդարադատության նախարարի տեղակալ  "/>
        <s v="Կարեն Կարապետյան, _x000a_ՀՀ արդարադատության նախարարի տեղակալ "/>
        <s v="Անահիտ Աբրահամյան,_x000a_ՀՀ արդարադատության նախարարության միջազգային իրավական համագործակցության վարչության պետ "/>
        <s v="Լևոն Բալյան,_x000a_ ՀՀ արդարադատության նախարարի տեղակալ "/>
        <s v="Գրիգոր Մինասյան,_x000a_ ՀՀ արդարադատության նախարար"/>
        <s v="Լառա Պետրոսյան,_x000a_ ՀՀ արդարադատության նախարարության հակակոռուպցիոն քաղաքականության մշակման և մոնիթորինգի վարչության պետ"/>
        <s v="Նարեկ Տերյան,_x000a_ՀՀ էկոնոմիկայի նախարարի տեղակալ"/>
        <s v="Արմեն Եգանյան,_x000a_ՀՀ էկոնոմիկայի նախարարության արդյունաբերության քաղաքականության  վարչության պետ"/>
        <s v="Արտակ Մարկոսյան,_x000a_ ՀՀ էկոնոմիկայի նախարարության միջազգային_x000a_համագործակցության վարչության առանձին գործառույթներ համակարգող խորհրդական"/>
        <s v="Արման Խոջոյան,_x000a_ՀՀ Էկոնոմիկայի նախարարի տեղակալ"/>
        <s v="Ռաֆայել Գևորգյան,_x000a_ ՀՀ Էկոնոմիկայի նախարարի տեղակալ"/>
        <s v="Վահան Քերոբյան,_x000a_ՀՀ էկոնոմիկայի նախարար"/>
        <s v="Լուսինե Նահապետյան,_x000a_ՀՀ էկոնոմիկայի նախարարության ներդրումային ծրագրերի վարչության պետ"/>
        <s v="Արևիկ Մարգարյան,_x000a_ ՀՀ էկոնոմիկայի նախարարության ռազմավարական ոլորտների  վարչության պետ"/>
        <s v="Կարեն Սարգսյան,_x000a_ ՀՀ Էկոնոմիկայի նախարարության գլխավոր քարտուղար"/>
        <s v="Արմեն Այվազյան,_x000a_ՀՀ Էկոնոմիկայի նախարարության միւազգային համագործակցության վարչության պետ_x000a__x000a_"/>
        <s v="Շարլ Խամիս Մալաս,_x000a_ՀՀ Էկոնոմիկայի նախարարության արդյունաբերության քաղաքականության վարչության առանձին  գործառույթներ համակարգող "/>
        <s v="Լուսինե Պետրոսյան ՀՀ էկոնոմիկայի նախարարության միջազգային համագործակցության վարչության արտահանման խթանման բաժնի պետ"/>
        <s v="Նաիրրա Վարդանյան ,_x000a_ՀՀ էկոնոմիկայի նախարարության որակի ենթակառուցվածքի զարգացման վարչության տեխնիկական կանոնակարգի բաժնի գլխավոր մասնագետ"/>
        <s v="Միլանա Սարգսյան,_x000a_ՀՀ էկոնոմիկայի նախարարության որակի ենթակառուցվածքի զարգացման վարչության տեխնիկական կանոնակարգի բաժնի գլխավոր մասնագետ"/>
        <s v="Լուսինե Պետրոսյան,_x000a_ ՀՀ էկոնոմիկայի նախարարության միջազգային համագործակցության վարչության արտահանման խթանման բաժնի պետ"/>
        <s v="Հովհաննես Գևորգյան,_x000a_ ՀՀ էկոնոմիկայի նախարարության միջազգային համագործակցության վարչության առանձին գործառույթներ համակարգող"/>
        <s v="Նարե Հարոսյան,_x000a_ՀՀ էկոնոմիկայի նախարարության միջազգային համագործակցության վարչության առանձին գործառույթներ համակարգող"/>
        <s v="Սոնա Հովհաննիսյան,_x000a_ ՀՀ էկոնոմիկայի նախարարության զբոսաշրջության կոմիտեի միջազգային համագործակցության վարչության պետ "/>
        <s v="Սիսիան Պօղոսեան,_x000a_ ՀՀ էկոնոմիկայի նախարարության զբոսաշրջության կոմիտեի նախագահ"/>
        <s v="Լուսինե Բասմաչյան,_x000a_ՀՀ էկոնոմիկայի նախարարության զբոսաշրջության կոմիտեի մարքեթինգի և խթանման վարչության առանձին գործառույթներ համակարգող խորհրդական "/>
        <s v="Սուսաննա Հակոբյան,_x000a_ ՀՀ էկոնոմիկայի նախարարության զբոսաշրջության կոմիտեի նախագահի առաջին տեղակալ"/>
        <s v="Արևիկ Սողբաթյան,_x000a_  ՀՀ էկոնոմիկայի նախարարության զբոսաշրջության կոմիտեի միջազգային համագործակցության վարչության գլխավոր մասնագետ"/>
        <s v="Լիլիթ Պետրոսյան,_x000a_ ՀՀ էկոնոմիկայի նախարարության մարքեթինգի և խթանման վարչության առանձին գործառույթներ համակարգող խորհրդական "/>
        <s v="Արթուր Ղավալյան,_x000a_ ՀՀ շրջակա միջավայրի նախարարության ռազմավարական քաղաքականության վարչության պետի տեղակալ"/>
        <s v="Ռուզաննա Գրիգորյան ,_x000a_ՀՀ շրջակա միջավայրի նախարարության միջազգային համագործակցության վարչության պետ"/>
        <s v="Լուսինե Ավետիսյան,_x000a_ ՀՀ շրջակա միջավայրի նախարարության մռազմավարական քաղաքականության  վարչության պետ"/>
        <s v="Հակոբ Սիմինդյան,_x000a_ՀՀ շրջակա միջավայրի նախարար"/>
        <s v="Կարեն Աղաբաբյան ,_x000a_ՀՀ շրջակա միջավայրի նախարարության խորհրդատու"/>
        <s v="Աստղիկ Մարաբյան,_x000a_ՀՀ կրթության,գիտության, մշակույթի և սպորտի նախարարության մշակութային ժառանգության և ժողովրդական արհեստների վարչության պետ"/>
        <s v="Գառնիկ Մոմջյան, ՀՀ կրթության,գիտության, մշակույթի և սպորտի նախարարության մշակութային ժառանգության և ժողովրդական արհեստների վարչության բաժնի պետ"/>
        <s v="Արթուր Մարտիրոսյան,_x000a_ՀՀ կրթության, գիտության, մշակույթի և սպորտի նախարարի տեղակալ "/>
        <s v="Զարա Ասլանյան,_x000a_ՀՀ կրթության, գիտության, մշակույթի և սպորտի նախարարության երիտասարդական քաղաքականության, լրացուցիչ և շարունակական կրթության վարչության պետ "/>
        <s v="Մարիաննա Մինասյան,_x000a_ ՀՀ կրթության, գիտության, մշակույթի և սպորտի նախարարության երիտասարդական քաղաքականության, լրացուցիչ և շարունակական կրթության վարչության ավագ մասնագետ"/>
        <s v="Սվետլանա Սահակյան,_x000a_ՀՀ կրթության, գիտության, մշակույթի և սպորտի նախարարության ժամանակակից արվեստի վարչության պետ"/>
        <s v="Տաթևիկ Սուքիասյան,_x000a_ ՀՀ կրթության, գիտության, մշակույթի և սպորտի նախարարության մշակութային ժառանգության և ժողովրդական արհեստների վարչության մշակութային ժառանգության պահպանության և հանրահռչակման բաժնի գլխավոր մասնագետ"/>
        <s v="Արմենուհի Պողոսյան,_x000a_ ՀՀ կրթության, գիտության, մշակույթի և սպորտի նախարարության նախնական արհեստագործական և միջին մասնագիտական կրթության վարչության պետ "/>
        <s v="Նաիրա Կիլիչյան,_x000a_ՀՀ կրթության, գիտության, մշակույթի և սպորտի նախարարության մշակութային ժառանգության և ժողովրդական արհեստների վարչության մշակութային ժառանգության պահպանության և հանրահռչակման բաժնի գլխավոր մասնագետ"/>
        <s v="Կարինե Սմբատյան,_x000a_ ՀՀ կրթության, գիտության, մշակույթի և սպորտի նախարարության արտաքին կապերի և սփյուռքի վարչության պետ"/>
        <s v="Ալֆրեդ Քոչարյան,_x000a_ ՀՀ կրթության, գիտության, մշակույթի և սպորտի նախարարի տեղակալ "/>
        <s v="Գառնիկ Մոմջյան, _x000a_ՀՀ կրթության,գիտության, մշակույթի և սպորտի նախարարության մշակութային ժառանգության և ժողովրդական արհեստների վարչության բաժնի պետ"/>
        <s v="Դանիել Դանիելյան,_x000a_ ՀՀ կրթության, գիտության, մշակույթի և սպորտի նախարարի տեղակալ "/>
        <s v="Տիգրան Նասոյան ,_x000a_ՀՀ կրթության, գիտության, մշակույթի և սպորտի նախարարության արտաքին կապերի և սփյուռքի վարչության մշակութային համագործակցության բաժնի ավագ մասնագետ "/>
        <s v="Կարեն Գիլոյան ,_x000a_ՀՀ կրթության, գիտության, մշակույթի և սպորտի նախարարի տեղակալ"/>
        <s v="Արթուր Սեդրակյան ,_x000a_ՀՀ կրթության, գիտության, մշակույթի և սպորտի նախարարության սպորտի քաղաքականության  վարչության սպորտի քաղաքականության  բարձրագույն նվաճումների բաժնի պետ "/>
        <s v="Նարեկ Մկրտչյան,_x000a_ՀՀ աշխատանքի և սոցիալական հարցերի նախարար "/>
        <s v="Էդուարդ Պետրոսյան,_x000a_ՀՀ աշխատանքի և սոցիալական հարցերի նախարարության միասնական   սոցիալական ծառայության պետ"/>
        <s v="Ռուբեն Էլամիրյան,_x000a_ ՀՀ աշխատանքի և սոցիալական հարցերի նախարարության արտաքին կապերի վարչության պետ"/>
        <s v="Զարուհի Մանուչարյան,_x000a_ ՀՀ աշխատանքի և սոցիալական հարցերի նախարարի մամաուլի  քարտուղար"/>
        <s v="Սարգիս Խաչատրյան,_x000a_ ՀՀ բարձր տեխնոլոգիական արդյունաբերության նախարարի խորհրդական"/>
        <s v="Գևորգ Մանթաշյան,_x000a_ՀՀ բարձր տեխնոլոգիական արդյունաբերության նախարարի առաջին տեղակալ"/>
        <s v="Դավիթ Սահակյան,_x000a_ՀՀ բարձր տեխնոլոգիական արդյունաբերության նախարարի տեղակալ"/>
        <s v="Տաթևիկ Սողոմոնյան,_x000a_ ՀՀ բարձր տեխնոլոգիական արդյունաբերության նախարարության շուկայի զարգացման վարչության պետ"/>
        <s v="Անդրանիկ Սարգսյան,_x000a_  ՀՀ բարձր տեխնոլոգիական արդյունաբերության նախարարության գիտատեխնիկական վարչության պետի տեղակալ"/>
        <s v="Արտյոմ Մեհրաբյան,_x000a_ՀՀ բարձր տեխնոլոգիական արդյունաբերության նախարարի խորհրդական"/>
        <s v="Ռոբերտ Խաչատրյան,_x000a_ ՀՀ բարձր տեխնոլոգիական արդյունաբերության նախար"/>
        <s v="Գևորգ Մանթաշյան,_x000a_ՀՀ բարձր տեխնոլոգիական արդյունաբերության նախարարի տեղակալ"/>
        <s v="Արշակ Քերոբյան,_x000a_ ՀՀ բարձր տեխնոլոգիական արդյունաբերության նախարարության թվայնացման վարչության պետ"/>
        <s v="Արմեն Եղիազարյան,_x000a_ ՀՀ բարձր տեխնոլոգիական արդյունաբերության նախարարության ֆինանսատնեսագիտական  վարչության պետ"/>
        <s v="Իզաբելլա Գևորգյան ՀՀ բարձր տեխնոլոգիական արդյունաբերության նախարարության առևտրի խթանման բաժնի գլխավոր մասնագետ "/>
        <s v="Ավետ Պողոսյան,_x000a_ ՀՀ բարձր տեխնոլոգիական արդյունաբերության նախարարի տեղակալ"/>
        <s v="Արամ Բաբայան,_x000a_ ՀՀ բարձր տեխնոլոգիական արդյունաբերության նախարարության կապի և փոստի վարչության պետ"/>
        <s v="Արտյոմ Մեհրաբյան,_x000a_Ռազմարդյունաբերության կոմիտեի նախագահ"/>
        <s v="Կարեն Բաթոյան, Ռազմարդյունաբերության կոմիտեի նախագահ օգնական"/>
        <s v="Անդրանիկ Աբրահամյան,_x000a_Ռազմարդյունաբերության կոմիտեի արտադրության, նորոգման և օգտահանման կազմակերպման վարչության գլխավոր մասնագետ_x000a_"/>
        <s v="Արման Աթանեսյան,_x000a_Ռազմարդյունաբերության կոմիտեի արտադրության, նորոգման և օգտահանման կազմակերպման վարչության գլխավոր մասնագետ_x000a_"/>
        <s v="Արմեն Սիմոնյան,_x000a_Ռազմարդյունաբերության կոմիտեի որակի վերահսկողության վարչության պետ_x000a_"/>
        <s v="Արտակ Մամուլյան, Ռազմարդյունաբերության կոմիտեի արտադրության, նորոգման և օգտահանման վարչության պետ"/>
        <s v="Արմենակ Արմենակյան,_x000a_Ռազմարդյունաբերության կոմիտեի ԳՀՓԿԱ վարչության գլխավոր մասնագետ"/>
        <s v="Մերի Զաքարյա,_x000a_Ռազմարդյունաբերության կոմիտեի զարգացման  վարչության գլխավոր մասնագետ"/>
        <s v="Վռամ Կարաքեշիշյան,_x000a_Ռազմարդյունաբերության կոմիտեի արտադրության, նորոգման և օգտահանման կազմակերպման վարչության գլխավոր մասնագետ"/>
        <s v="Մերի Զաքարյան,_x000a_Ռազմարդյունաբերության կոմիտեի զարգացման  վարչության գլխավոր մասնագետ"/>
        <s v="Արմեն Գևորգյան,_x000a_ՀՀ ֆինանսների նախարարի խորհրդական"/>
        <s v="Կարեն Ալավերդյան,_x000a_ ՀՀ ֆինանսների նախարարության հաշվապահական հաշվառման և աուդիտորական գործունեության կարգավորման հաշվետվությունների մշտադիտարկման վարչության պետ"/>
        <s v="Գարիկ Պետրոսյան,_x000a_ ՀՀ ֆինանսների նախարարության մակրոտնտեսական քաղաքականության վարչության պետ"/>
        <s v="Ռոնա Ահարոնյան,_x000a_ ՀՀ ֆինանսների նախարարի մամուլի քարտուղար"/>
        <s v="Անի Սարգսյան,_x000a_ՀՀ ֆինանսների նախարարության ֆինանսաբյուջետային վերահսկողության 1-ին բաժնի գլխավոր վերահսկող"/>
        <s v="Սերգեյ Շահնազարյան, _x000a_ՀՀ ֆինանսների նախարարության գնումների քաղաքականության վարչության պետ "/>
        <s v="Արա Թորոսյան,_x000a_ ՀՀ ֆինանսների նախարարության ֆինանսաբյուջետային վերահսկողության 1-ին բաժնի գլխավոր վերահսկող"/>
        <s v="Արգամ Արամյան,_x000a_ՀՀ ֆինանսների նախարարության միջազգային համագործակցության վարչության պետ"/>
        <s v="Էդուարդ Հակոբյան,_x000a_ՀՀ ֆինանսների նախարարի տեղակալ"/>
        <s v="Միլանա Սարգսյան,_x000a_ՀՀ ֆինանսների նախարարության միջազգային համագործակցության վարչության Եվրասիական տնտեսական միության անդամ պետությունների հետ համագործակցության բաժնի պետ"/>
        <s v="Տաթևիկ Աշչյան,_x000a_ ՀՀ ֆինանսների նախարարության միջազգային համագործակցության վարչության Եվրասիական տնտեսական միության անդամ պետությունների հետ համագործակցության բաժնի ավագ մասնագետ "/>
        <s v="Արշալույս Հովհաննիսյան,_x000a_ՀՀ ֆինանսների նախարարության մակրոտնտեսական քաղաքականության վարչության արտաքին հատվածի կանխատեսումների և վերլուծությունների բաժնի պետ "/>
        <s v="Ստելլա Մկրտչյան,_x000a_ՀՀ ֆինանսների նախարարության պետական պարտքի կառավարման վարչության գործառնական բաժնի գլխավոր մասնագետ"/>
        <s v="Ավագ Ավանեսյան,_x000a_ ՀՀ ֆինանսների նախարարի տեղակալ"/>
        <s v="Անդրանիկ Մարգարյան,_x000a_ ՀՀ ֆինանսների նախարարության մակրոտնտեսական քաղաքականության վարչության հարկաբյուջետային և դրամավարկային քաղաքականությունների կոորդինացման բաժնի ավագ մասնագետ "/>
        <s v="Լիլիթ Սարգսյան,_x000a_  ՀՀ ֆինանսների նախարարության գործառնական վարչության առանձին գործառույթներ համակարգող "/>
        <s v="Գայանե Զարգարյան,_x000a_ ՀՀ ֆինանսների նախարարության բյուջեների կատարման հաշվետվությունների վարչության պետ"/>
        <s v="Հասմիկ Ստեփանյան,_x000a_ ՀՀ ֆինանսների նախարարության պետական պարտքի կառավարման վարչության գործառնական բաժնի գլխավոր մասնագետ"/>
        <s v="Սամվել Խանվելյան,_x000a_  ՀՀ ֆինանսների նախարարության պետական պարտքի կառավարման վարչության գործառնական բաժնի պետ"/>
        <s v="Կարեն Հովհաննիսյան ՀՀ հանրային հեռարձակողի խորհրդի իրավաբան "/>
        <s v="Եղիշե Սողոմոնյան,_x000a_ՀՀ հաշվեքննիչ պալատի անդամ"/>
        <s v="Գագիկ Բարսեղյան, _x000a_ՀՀ հաշվեքննիչ պալատի անդամ"/>
        <s v="Ատոմ Ջանջուղազյան,_x000a_ ՀՀ հաշվեքննիչ պալատի նախագահ"/>
        <s v="Զորայր Կարապետյան,_x000a_ ՀՀ հաշվեքննիչ պալատի մեթոդաբանության, վերլուծության և միջազգային կապերի վարչության պետ"/>
        <s v="Նելլի Մարտիրոսյան,_x000a_ ՀՀ հաշվեքննիչ պալատի մեթոդաբանության, վերլուծության և միջազգային կապերի վարչության գլխավոր մասնագետ"/>
        <s v="Գայանե Մաթևոսյան,_x000a_ ՀՀ հաշվեքննիչ պալատի մեթոդաբանության, վերլուծության և միջազգային կապերի վարչության գլխավոր մասնագետ"/>
        <s v="Կարեն Առուստամյան,_x000a_ ՀՀ հաշվեքննիչ պալատի անդամ"/>
        <s v="Էդուարդ Սուքիասյան,_x000a_ ՀՀ հաշվեքննիչ պալատի մեթոդաբանության և միջազգային կապերի վարչության գլխավոր մասնագետ"/>
        <s v="Վահե Ազարյան,_x000a_ ՀՀ հաշվեքննիչ պալատի մեթոդաբանության և միջազգային կապերի վարչության գլխավոր մասնագետ"/>
        <s v="Գեղամ Հովեյան,_x000a_ՀՀ հաշվեքննիչ պալատի անդամ"/>
        <s v="Դիանա Մուրադյան,_x000a_ ՀՀ հաշվեքննիչ պալատի մեթոդաբանության, վերլուծության և միջազգային կապերի վարչության փորձագետ"/>
        <s v="Սերգեյ Աղինյան,_x000a_ՀՀ հանրային ծառայությունները կարգավորող հանձնաժողովի անդամ"/>
        <s v="Զարուհի Ստեփանյան,_x000a_ՀՀ հանրային ծառայությունները կարգավորող հանձնաժողովի միջազգային համագործակցության բաժնի պետ"/>
        <s v="Լուսինե Ալեքսանյան,_x000a_ՀՀ հանրային ծառայությունները կարգավորող հանձնաժողովի ֆինանսատեխնիկական և դիմումների քննարկման վարչության գլխավոր մասնագետ"/>
        <s v="Գարեգին Բաղրամյան,_x000a_ ՀՀ հանրային ծառայությունները կարգավորող հանձնաժողովի նախագահ"/>
        <s v="Սեդա Շահինյան ,_x000a_ՀՀ հանրային ծառայությունները կարգավորող հանձնաժողովի անդամ"/>
        <s v="Կամո Սարգսյան,_x000a_ՀՀ հանրային ծառայությունները կարգավորող հանձնաժողովի անդամ"/>
        <s v="Արա Նռանյան,_x000a_ ՀՀ հանրային ծառայությունները կարգավորող հանձնաժողովի անդամ"/>
        <s v="Արմեն Հունանյան,_x000a_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"/>
        <s v="Սերգեյ Լազիկյան,_x000a_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"/>
        <s v="Նարինե Կարոյան,_x000a_ ՀՀ հանրային ծառայությունները կարգավորող հանձնաժողովի հեռահողորդակցության վարչության ռեսուրսների կառավարման և տեխնոլոգիական զարգացման բաժնի գլխավոր մասնագետ"/>
        <s v="Սևակ Բաբայան,_x000a_ ՀՀ հանրային ծառայությունները կարգավորող հանձնաժողովի ֆինանսատեխնիկական և դիմումների քննարկման վարչության բաժնի պետ"/>
        <s v="Դավիթ Մուրադյան ՀՀ հանրային ծառայությունները կարգավորող հանձնաժողովի սակագնային քաղաքականության վարչության զարգացման  բաժնի պետ"/>
        <s v="Արևիկ Նավոյան,_x000a_ՀՀ կենտրոնական ընտրական հանձնաժողովի նախագահի խորհրդական "/>
        <s v="Սեդա Ղուկասյան, _x000a_ՀՀ կենտրոնական ընտրական հանձնաժողովի նախագահի մամուլի քարտուղար"/>
        <s v="Հերմինե Հարությունյան, _x000a_ՀՀ կենտրոնական ընտրական հանձնաժողովի արտաքին կապերի վարչության պետ"/>
        <s v="Վահագն Հովակիմյան,_x000a_ՀՀ կենտրոնական ընտրական հանձնաժողովի նախագահ"/>
        <s v="Արմեն Սմբատյան, _x000a_ՀՀ կենտրոնական ընտրական հանձնաժողովի քարտուղար "/>
        <s v="Աննա Գրիգորյան,_x000a_ ՀՀ կենտրոնական ընտրական հանձնաժողովի անդամ"/>
        <s v="Անդրանիկ Տերտերյան,_x000a_ՀՀ կենտրոնական ընտրական հանձնաժողովի նախագահի խորհրդական "/>
        <s v="Լուսինե Ղազարյան,_x000a_ՀՀ մրցակցության պաշտպանության հանձնաժողովի մրցակցության գնահատման և վերահսկողության վարչության գերիշխող դիրքի և հակամրցակցային համաձայնությունների բաժնի պետ "/>
        <s v="Մարուսյան Միրզոյան, _x000a_ՀՀ մրցակցության պաշտպանության հանձնաժողովի մրցակցության գնահատման և վերահսկողության վարչության համակենտրոնացումների պետական օժանդակության և պետական գնումների բաժնի գլխավոր մասնագետ"/>
        <s v="Անահիտ Սանթրոսյան, _x000a_ՀՀ մրցակցության պաշտպանության հանձնաժողովի իրավաբանական վարչության պետ "/>
        <s v="Գեղամ Գևորգյան,_x000a_ՀՀ մրցակցության պաշտպանության հանձնաժողովի նախագահ"/>
        <s v="Հակոբ Մանուկյան,_x000a_ՀՀ մրցակցության պաշտպանության հանձնաժողովի շուկաների վերլուծության վարչության ոլորտային ուսոմնասիրությունների  իրականացման բաժնի ավագ մասնագետ"/>
        <s v="Տիգրան Մարկոսյան,_x000a_ ՀՀ մրցակցության պաշտպանության հանձնաժողովի անդամ"/>
        <s v="Էդգար Ավետյան,_x000a_ ՀՀ մրցակցության պաշտպանության հանձնաժողովի նախագահի խորհրդական "/>
        <s v="Անի Հայրապետյան,_x000a_ ՀՀ մրցակցության պաշտպանության հանձնաժողովի միջազգային համագործակցության և քաղաքականության  մշակման վարչության միջազգային համագործակցության և հասարակայնության հետ կապերի բաժնի գլխավոր մասնագետ"/>
        <s v="Անի Պետրոսյան,_x000a_ ՀՀ մրցակցության պաշտպանության հանձնաժողովի համակենտրոնացումների, պետական օժանդակության  հասարակայնության գնահատման և շուկաների վերլուծության  բաժնի գլխավոր մասնագետ"/>
        <s v="Տիգրան Հակոբյան,_x000a_ՀՀ հեռուստատեսության և ռադիոյի հանձնաժողովի նախագահ  "/>
        <s v="Ալլա Թումանյան, _x000a_ՀՀ հեռուստատեսության և ռադիոյի հանձնաժողովի միջազգային կապերի, հասարակայնության հետ կապերի և զարգացման ծրագրերի բաժնի ավագ մասնագետ"/>
        <s v="Գոհար Մամիկոնյան, ՀՀ հեռուստատեսության և ռադիոյի հանձնաժողովի  անդամ"/>
        <s v="Դավիթ Մարգարյան,_x000a_ՀՀ հեռուստատեսության և ռադիոյի հանձնաժողովի իրավաբանական և լիցենզավորման վարչության պետ "/>
        <s v="Արևիկ Ավոյան,_x000a_ՀՀ կադաստրի կոմիտեի նախագահի տեղակալ"/>
        <s v="Սուրեն Թովմասյան,_x000a_ՀՀ կադաստրի կոմիտեի նախագահ"/>
        <s v="Աշոտ Մուրադյան,_x000a_ ՀՀ պետական եկամուտների կոմիտեի նախագահի տեղակալ "/>
        <s v="Ռաֆայել Գրիգորյան, _x000a_ՀՀ պետական եկամուտների կոմիտեի  տեղեկատվական տեխնոլոգիաների վարչության պետի տեղակալ"/>
        <s v="Արփինե Գրիգորյան,_x000a_ ՀՀ պետական եկամուտների կոմիտեի միջազգային համագործակցության բաժնի պետ"/>
        <s v="Անդրանիկ Գևորգյան,_x000a_ՀՀ պետական եկամուտների կոմիտեի մաքսանենգության դեմ պայքարի վարչության պետի տեղակալ  "/>
        <s v="Վահան Չարխիֆալակյան,_x000a_ ՀՀ պետական եկամուտների կոմիտեի հետաքննության և օպերատիվ  հետախուզության վարչության պետ"/>
        <s v="Սոսե Ստեփանյան,_x000a_ ՀՀ պետական եկամուտների կոմիտեի մաքսային հսկողության վարչության խորհրդական "/>
        <s v="Ռուստամ Բադասյան,_x000a_ՀՀ պետական եկամուտների կոմիտեի նախագահ"/>
        <s v="Փայլակ Մելիքյան ,_x000a_ՀՀ պետական եկամուտների կոմիտեի մաքսանենգության դեմ պայքարի վարչության օպերատիվ հետախուզության բաժնի պետի տեղակալ"/>
        <s v="Վարդան Բալայան,_x000a_ ՀՀ պետական եկամուտների կոմիտեի մաքսանենգության դեմ պայքարի վարչության օպերատիվ հետախուզության բաժնի պետի տեղակալ"/>
        <s v="Հայկ Մանուչարյան,_x000a_ՀՀ պետական եկամուտների կոմիտեի արևմտյան մաքսատուն վարչության ուղևորների մաքսային հսկողության բաժնի 1-ին բաժանմունքի պետ"/>
        <s v="Պարգև Հակոբյան ,_x000a_ՀՀ պետական եկամուտների կոմիտեի Երևան մաքսային սպասարկման կենտրեն-մաքսատուն բաժնի գլխավոր մաքսային տեսուչ"/>
        <s v="Ռուզաննա Կուսիկյան,_x000a_ ՀՀ պետական եկամուտների կոմիտեի  տեղեկատվական տեխնոլոգիաների վարչության պետի տեղակալ"/>
        <s v="Արամ Սողոմոնյան,_x000a_ՀՀ պետական եկամուտների կոմիտեի մաքսային վիճակագրության և եկամուտների հաշվառման վարչության վերլուծությունների և ռիսկերի հսկողության բաժնի պետ"/>
        <s v="Նաիրուհի Ավետիսյան,_x000a_ՀՀ պետական եկամուտների կոմիտեի  համալիր հարկային ստուգումների վարչության պետի տեղակալ"/>
        <s v="Տիգրան Գարիբյան,_x000a_ ՀՀ պետական եկամուտների կոմիտեի  մաքսային հսկողության վարչության պետի տեղակալ"/>
        <s v="Արամ Սայամյան,_x000a_ՀՀ պետական եկամուտների կոմիտեի մաքսային տեսուչ"/>
        <s v="Մհեր Մարտիրոսյան,_x000a_ ՀՀ պետական եկամուտների կոմիտեի  մաքսային հսկողության վարչության պետի տեղակալ"/>
        <s v="Ֆելիքս Մելքոնյան,_x000a_ՀՀ պետական եկամուտների կոմիտեի ընթացակարգերի վարչության Եվրասիական տնտեսական միության օրենսդրության և ընթացակարգերի վարչության պետ"/>
        <s v="Կարեն Թամազյան,_x000a_ ՀՀ պետական եկամուտների կոմիտեի նախագահի տեղակալ"/>
        <s v="Ներսես Զեյնալյան,_x000a_ ՀՀ պետական եկամուտների կոմիտեի միջազգային համագործակցության վարչության պետ"/>
        <s v="Արտեմ Կարապետյան,_x000a_ՀՀ պետական եկամուտների կոմիտեի մաքսային հսկողության վարչության պետ"/>
        <s v="Օհաննա Գարգալոյան ՀՀ պետական եկամուտների կոմիտեի միջազգային համագործակցության բաժնի  պետ"/>
        <s v="Կարեն Բալայան, _x000a_ՀՀ պետական եկամուտների կոմիտեի մաքսանենգության դեմ պայքարի վարչության շնագիտական բաժնի պետ"/>
        <s v="Սարգիս Մարապանյան,_x000a_ ՀՀ պետական եկամուտների կոմիտեի մաքսանենգության դեմ պայքարի վարչության շնագիտական բաժնի ավագ տեսուչ"/>
        <s v="Գրիշա Միքայելյան,_x000a_ ՀՀ պետական եկամուտների կոմիտեի մաքսանենգության դեմ պայքարի վարչության շնագիտական բաժնի ավագ տեսուչ"/>
        <s v="Արտյոմ Գիշյան,_x000a_ ՀՀ պետական եկամուտների կոմիտեի մաքսանենգության դեմ պայքարի վարչության շնագիտական բաժնի ավագ տեսուչ"/>
        <s v="Խորեն Գրիգորյան,_x000a_ ՀՀ պետական եկամուտների կոմիտեի մաքսանենգության դեմ պայքարի վարչության շնագիտական բաժնի ավագ տեսուչ"/>
        <s v="Սարգիս Հայոցյան, _x000a_ՀՀ ԿԳՄՍՆ բարձրագույն կրթության և գիտության կոմիտեի նախագահ"/>
        <s v="Արտուր Մովսիսյան,_x000a_ ՀՀ ԿԳՄՍՆ բարձրագույն կրթության և գիտության կոմիտեի նախագահի տեղակալ"/>
        <s v="Անատոլի Դավթյան, _x000a_ՀՀ ՏԿԵՆ քաղաքացիական ավիացիայի կոմիտեի թռիչքային գործունեության վարչության գլխավոր մասնագետ-տեսուչ"/>
        <s v="Լիլի Հովհաննիսյան,_x000a_ ՀՀ ՏԿԵՆ քաղաքացիական ավիացիայի կոմիտեի օդային փոխադրումների կարգավորման վարչության ավագ մասնագետ "/>
        <s v="Արևիկ Խաչատրյան,_x000a_ ՀՀ ՏԿԵՆ քաղաքացիական ավիացիայի կոմիտեի թռիչքային գործունեության վարչության գլխավոր մասնագետ մասնագետ"/>
        <s v="Աննա Ղանդիլյան,_x000a_ՀՀ ՏԿԵՆ քաղաքացիական ավիացիայի կոմիտեի օդանավակայանների սերտիֆիկացման և օդային երթևեկության կազմակերպման վարչության ավագ մասնագետ"/>
        <s v="Միլենա Կարապետյան,_x000a_ ՀՀ ՏԿԵՆ քաղաքացիական ավիացիայի կոմիտեի իրավաբանական վարչության պետ"/>
        <s v="Էլեն Դավթյան,_x000a_իլենա Կարապետյան,_x000a_ ՀՀ ՏԿԵՆ քաղաքացիական ավիացիայի կոմիտեի իրավաբանական վարչության պետ"/>
        <s v="Գեղամ Գաբրիելյան,_x000a_ ՀՀ ՏԿԵՆ քաղաքացիական ավիացիոն մասնագետների սերտիֆիկացման բաժնի պետ"/>
        <s v="Կարեն Խաչատրյան,_x000a_ ՀՀ ՏԿԵՆ քաղաքացիական ավիացիոն մասնագետների սերտիֆիկացման բաժնի պետ"/>
        <s v="Վարդան Ավետիսյան,_x000a_ՀՀ ՏԿԵՆ քաղաքացիական ավիացիայի կոմիտեի ավիացիոն անվտանգության վարչության ավագ մասնագետ"/>
        <s v="Ստեփան Փայասլյան,_x000a_ ՀՀ ՏԿԵՆ քաղաքացիական ավիացիայի կոմիտեի նախագահի տեղակալ"/>
        <s v="Ժենյա Տեր-Վարդանյան,_x000a_ՀՀ ՏԿԵՆ քաղաքացիական ավիացիայի կոմիտեի թռիչքային անվտանգության ապահովման և որակի կառավարման բաժնի գլխավոր մասնագետ"/>
        <s v="Հարություն Մարտիկյան,_x000a_ ՀՀ ՏԿԵՆ քաղաքացիական ավիացիայի կոմիտեի նախագահի օգնական"/>
        <s v="Զաքար Հարությունյան,_x000a_ՀՀ ՏԿԵՆ քաղաքացիական ավիացիայի կոմիտեի ավիացիոն անվտանգության պետի տեղակալ"/>
        <s v="Լևոն Հովհաննիսյան,_x000a_ ՀՀ միջուկային անվտանգության կարգավորման կոմիտեի միջուկային անվտանգության պետ"/>
        <s v="Վահե Գրիգորյան, _x000a_ՀՀ միջուկային անվտանգության կարգավորման կոմիտեի"/>
        <s v="Գագիկ Գևորգյան,_x000a_ՀՀ վիճակագրական կոմիտեի նախագահ_x000a_"/>
        <s v="Նաիրա Մանդալյան,_x000a_ ՀՀ վիճակագրական կոմիտեի բնապահպանության վիճակագրության բաժնի ավագ մասնագետ"/>
        <s v="Աիդա Մարտիրոսյան,_x000a_ ՀՀ վիճակագրական կոմիտեի տեղեկատվական ռեսուրսների  կառավարան և տեխնոլոգիաների վարչության պետ"/>
        <s v="Հայկուշ Տիտիզյան,_x000a_ ՀՀ վիճակագրական կոմիտեի ֆինանսների վիճակագրության բաժնի պետ"/>
        <s v="Անահիտ Ավետիսյան,_x000a_ՀՀ վիճակագրական կոմիտեի արդյունաբերության և  էներգետիկայի վիճակագրության բաժնի պետ"/>
        <s v="Նելլի Բաղդասարյան,_x000a_ՀՀ վիճակագրական կոմիտեի խորհրդի անդամ"/>
        <s v="Սեդա Մովսիսյան ,_x000a_ՀՀ վիճակագրական կոմիտեի մակրոտնտեսական ցուցանիշների և ազգային հաշիվների բաժնի ավագ մասնագետ"/>
        <s v="Աննա Վարդանյան,_x000a_ՀՀ վիճակագրական կոմիտեի մակրոտնտեսական ցուցանիշների և ազգային հաշիվների բաժնի ավագ մասնագետ"/>
        <s v="Նաիրա Բաբոյան,_x000a_ ՀՀ վիճակագրական կոմիտեի մակրոտնտեսական ցուցանիշների և ազգային հաշիվների բաժնի ավագ մասնագետ"/>
        <s v="Հայկանուշ Չոբանյան,_x000a_ՀՀ ՏԿԵՆ միգրացիոն ծառայության վերադարձի և ինտեգրման բաժնի պետ"/>
        <s v="Իրինա Դավթյան,_x000a_ՀՀ ՏԿԵՆ միգրացիոն ծառայության պետի տեղակալ  "/>
        <s v="Արմեն Ղազարյան,_x000a_ՀՀ ՏԿԵՆ միգրացիոն ծառայության  պետ"/>
        <s v="Արմինե Հայրապետյան, _x000a_ՀՀ ՆԳՆ ճգնաժամային կառավարման պետական ակադեմիայի ռեկտորի պարտականությունները կատարող"/>
        <s v="Արսեն Մնացականյան,_x000a_ՀՀ գլխավոր հարկադիր կատարող"/>
        <s v="Գոհար Մկրտչյան,_x000a_ՀՀ գլխավոր հարկադիր կատարումն ապահովող իրավաբանական բաժնի պետ"/>
        <s v="Էդվարդ Հովհաննիսյան, _x000a_ ՀՀ Արմավիրի մարզպետ"/>
        <s v="Գառնիկ Խաչատրյան, _x000a_ՀՀ Արմավիրի մարզպետի աշխատակազմի տարածքային կառավարման և տեղական ինքնակառավարման հարցերի վարչության գլխավոր մասնագետ"/>
        <s v="Արշակ Ղորղանյան,_x000a_ՀՀ Արմավիրի մարզպետի աշխատակազմի տարածքային կառավարման և տեղական ինքնակառավարման հարցերի վարչության գլխավոր մասնագետ"/>
        <s v="Սոնյան Բուդաղյան, _x000a_ՀՀ Արմավիրի մարզպետի աշխատակազմի կրթության մշակույթի և սպորտի վարչության պետ "/>
        <s v="Տաթևիկ  Մկրտչյան,_x000a_ՀՀ Արմավիրի մարզպետի աշխատակազմի անձնակազմի կառավարման, փաստաթղթաշրջանառության և հասարակայնության հետ կապերի վարչության գլխավոր մասնագետ "/>
        <s v="Հովհաննես Ավետիսյան, _x000a_ՀՀ Լոռու մարզպետի տեղակալ"/>
        <s v="Տիգրան Հովսեփյան, _x000a_ՀՀ Լոռու մարզպետի խորհրդական"/>
        <m u="1"/>
      </sharedItems>
    </cacheField>
    <cacheField name="Հրավիրող կողմի միջոցների հաշվին" numFmtId="0">
      <sharedItems count="2">
        <s v="-"/>
        <s v="V"/>
      </sharedItems>
    </cacheField>
    <cacheField name="ՀՀ պետական բյուջեի միջոցների հաշվին" numFmtId="0">
      <sharedItems count="2">
        <s v="V"/>
        <s v="-"/>
      </sharedItems>
    </cacheField>
    <cacheField name="Գործուղման  սկիզբը" numFmtId="169">
      <sharedItems containsSemiMixedTypes="0" containsNonDate="0" containsDate="1" containsString="0" minDate="2023-03-02T00:00:00" maxDate="2023-12-26T00:00:00"/>
    </cacheField>
    <cacheField name="Գործուղման  ավարտը" numFmtId="169">
      <sharedItems containsSemiMixedTypes="0" containsNonDate="0" containsDate="1" containsString="0" minDate="2023-03-03T00:00:00" maxDate="2023-12-31T00:00:00"/>
    </cacheField>
    <cacheField name="Գործուղման վայրը" numFmtId="0">
      <sharedItems containsBlank="1" count="76">
        <s v="Ավստրիայի Հանրապետություն (Վիեննա) "/>
        <s v="Ռուսաստանի Դաշնություն (Մոսկվա) "/>
        <s v="Ֆրանսիայի Հանրապետություն (Փարիզ)"/>
        <s v="Շվեյցարիայի Համադաշնություն (Ժնև)"/>
        <s v="Ամերիկայի Միացյալ Նահանգներ (Ատլանտա) "/>
        <s v="Ղրղզստանի Հանրապետություն (Բիշքեկ) "/>
        <s v="Ֆրանսիայի Հանրապետություն (Ստրասբուրգ)"/>
        <s v="Վրաստանի Հանրապետություն (Բաթումի)"/>
        <s v="Սերբիայի Հանրապետություն (Բելգրադ)"/>
        <s v="Բելառուսի Հանրապետություն (Մինսկ) "/>
        <s v="Բելգիայի Թագավորություն (Բրյուսել)"/>
        <s v="Հնդկաստան   (Մումբայ)"/>
        <s v="Լիտվայի Հանրապետություն (Վիլնյուս) "/>
        <s v="Վրաստանի Հանրապետություն (Թբիլիսի)"/>
        <s v="Չինաստանի Ժողովրդական Հանրապետություն (Պեկին)"/>
        <s v="Մեծ Բրիտանիայի և Հյուսիսային Իռլանդիայի Միացյալ Թագավորություն (Լոնդոն)"/>
        <s v="Ղազախստանի Հանրապետություն (Աստանա)"/>
        <s v="Չինաստանի Ժողովրդական Հանրապետություն (Ցզյանսի)"/>
        <s v="Արաբական Միացյալ Էմիրություններ (Դուբայ)"/>
        <s v="Տաջիկստանի Հանրապետություն  (Դուշանբե)"/>
        <s v="Հունաստանի Հանրապետություն (Աթենք)"/>
        <s v="Գերմանիայի Դաշնային Հանրապետություն (Բեռլին)"/>
        <s v="Ռուսաստանի Դաշնություն (Եկատերինբուրգ)"/>
        <s v="Իրանի Իսլամական Հանրապետություն (Թեհրան) "/>
        <s v="Սաուդյան Արաբիայի Թագավորություն _x000a_(ԷԼ-Ռիադ) "/>
        <s v="Չինաստանի Ժողովրդական Հանրապետություն (Շանհայ) "/>
        <s v="Զիմբաբվե            (Վիկտորիա Ֆոլս)"/>
        <s v="Ճապոնիա                     (Տոկիո)"/>
        <s v="Իտալիայի Հանրապետություն (Բավենո)"/>
        <s v="Ռուսաստանի Դաշնություն         (Սանկտ Պետերբուրգ)"/>
        <s v="Ուզբեկստանի Հանրապետություն (Սամարղանդ)"/>
        <s v="Իսպանիայի Թագավորություն            (Լա Ռիոխա)"/>
        <s v="Իրանի Իսլամական Հանրապետություն (Շախրե Բաբակ) "/>
        <s v="Թուրքիա_x000a_(Ստամբուլ)"/>
        <s v="Ռուսաստանի Դաշնություն (Ստավրոպոլ)"/>
        <s v="Գերմանիայի Դաշնային Հանրապետություն (Ֆրանկֆուրտ)"/>
        <s v="Իտալիայի Հանրապետություն (Նեապոլ)"/>
        <s v="Կատար                           (Դոհա)"/>
        <s v="Իրանի Իսլամական Հանրապետություն (Սպահան) "/>
        <s v="Ամերիկայի Միացյալ Նահանգներ (Վաշինգտոն)"/>
        <s v="Ճապոնիա                        (Չիբա)"/>
        <s v="Ամերիկայի Միացյալ Նահանգներ                  (Սան Ֆրանցիսկո)"/>
        <s v="Եգիպտոսի Արաբական Հանրապետություն (Կահիրե)  "/>
        <s v="Իրանի Իսլամական Հանրապետություն (Սպահան)"/>
        <s v="Իրանի Իսլամական Հանրապետություն (Թեհրան)"/>
        <s v="Շվեդիայի Թագավորություն (Ստոկհոլմ)"/>
        <s v="Մարոկոյի Թագավորություն (Մարաքաշ) "/>
        <s v="Հնդկաստան        (Նյու Դելի)"/>
        <s v="Չեխիայի Հանրապետություն (Պրահա)"/>
        <s v="Ղազախստանի Հանրապետություն (Ալմաթի)"/>
        <s v="Չինաստանի Ժողովրդական Հանրապետոթյուն (Մակաո)"/>
        <s v="Գերմանիայի Դաշնային Հանրապետություն (Դրեզդեն)"/>
        <s v="Լեհաստան (Վարշավա)"/>
        <s v="Շվեյցարիայի Համադաշնություն (Ստոկհոլմ)"/>
        <s v="Ինդոնեզիայի Հանրապետություն (Բալի)"/>
        <s v="Հունգարիա (Բուդապեշտ)"/>
        <s v="Կորեայի Հանրապետություն (Սեուլ) "/>
        <s v="Իսպանիայի Թագավորություն (Բարսելոնա)"/>
        <s v="Ռուսաստանի Դաշնություն                    (Կազան)"/>
        <s v="Ալբանիա                  (Տիրանա)"/>
        <s v="Գերմանիայի Դաշնային Հանրապետություն (Քյոլն)"/>
        <s v="Ռումինիա (Բուխարեստ)"/>
        <s v="Իսպանիայի Թագավորություն (Մադրիդ)"/>
        <s v="Ամերիկայի Միացյալ Նահանգներ           (Նյու Յորք)"/>
        <s v="Պորտուգակիայի Հանրապետություն (Լիսաբոն)"/>
        <s v="Ղրղզստանի Հանրապետություն (Բիշքեկ)"/>
        <s v="Ռուսաստանի Դաշնություն (Վլադիկավկազ)"/>
        <s v="Գերմանիայի Դաշնային Հանրապետություն (Համբուրգ)"/>
        <s v="Նիդերլանդների Թագավորություն (Ամստերդամ) "/>
        <s v="Հորդանանաի Հաշիմյան Հանրապետություն (Ամման) "/>
        <s v="Լյուքսեմբուրգի Մեծ Դքսություն (Լյուքսեմբուրգ)"/>
        <s v="Արաբական Միացյալ Էմիրություններ (Շարժա)"/>
        <s v="ՈՒզբեկստանի Հանրապետություն (Տաշքենդ)"/>
        <s v="Չեխիայի Հանրապետություն (Մորավյան-Սիլեզյան երկրամաս)"/>
        <s v="Ռումինիա  (Հարգիտա)"/>
        <m u="1"/>
      </sharedItems>
    </cacheField>
    <cacheField name="Գործուղման միջին ծախսը մեկ օրվա համար ըստ գործուղված անձի՝ գործուղումների քանակի" numFmtId="0">
      <sharedItems containsSemiMixedTypes="0" containsString="0" containsNumber="1" minValue="0" maxValue="740.07833333333338"/>
    </cacheField>
    <cacheField name="Ճանապարհածախսը՝ _x000a_այդ թվում" numFmtId="164">
      <sharedItems containsSemiMixedTypes="0" containsString="0" containsNumber="1" minValue="0" maxValue="1928.6"/>
    </cacheField>
    <cacheField name="Էկոնոմ դաս" numFmtId="164">
      <sharedItems containsString="0" containsBlank="1" containsNumber="1" minValue="0" maxValue="1928.6"/>
    </cacheField>
    <cacheField name="Բիզնես դաս" numFmtId="170">
      <sharedItems containsSemiMixedTypes="0" containsString="0" containsNumber="1" containsInteger="1" minValue="0" maxValue="0"/>
    </cacheField>
    <cacheField name="Գիշերավարձը _x000a_/օրերի քանակ/" numFmtId="1">
      <sharedItems containsString="0" containsBlank="1" containsNumber="1" containsInteger="1" minValue="0" maxValue="14"/>
    </cacheField>
    <cacheField name="Գիշերավարձը" numFmtId="164">
      <sharedItems containsString="0" containsBlank="1" containsNumber="1" minValue="0" maxValue="656.81200000000001"/>
    </cacheField>
    <cacheField name="Օրապահիկը_x000a_ /օրերի քանակ/" numFmtId="1">
      <sharedItems containsSemiMixedTypes="0" containsString="0" containsNumber="1" containsInteger="1" minValue="1" maxValue="15"/>
    </cacheField>
    <cacheField name="Օրապահիկը_x000a_" numFmtId="164">
      <sharedItems containsString="0" containsBlank="1" containsNumber="1" minValue="0" maxValue="708.13499999999999"/>
    </cacheField>
    <cacheField name="Այլ ծախսեր" numFmtId="164">
      <sharedItems containsString="0" containsBlank="1" containsNumber="1" minValue="0" maxValue="460"/>
    </cacheField>
    <cacheField name="Ընդամենը ծախսեր" numFmtId="164">
      <sharedItems containsSemiMixedTypes="0" containsString="0" containsNumber="1" minValue="0" maxValue="2220.2350000000001"/>
    </cacheField>
    <cacheField name="Field2" numFmtId="0" formula="'Ընդամենը ծախսեր'/'Օրապահիկը_x000a_ /օրերի քանակ/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8">
  <r>
    <x v="0"/>
    <n v="1.1000000000000001"/>
    <s v="2023 թվական, _x000a_4-րդ  եռամսյակ"/>
    <s v="29.09.2023թ _x000a_N 1402-Ա"/>
    <x v="0"/>
    <x v="0"/>
    <x v="0"/>
    <d v="2023-10-01T00:00:00"/>
    <d v="2023-10-05T00:00:00"/>
    <x v="0"/>
    <n v="59.762800000000006"/>
    <n v="0"/>
    <m/>
    <n v="0"/>
    <n v="4"/>
    <n v="0"/>
    <n v="5"/>
    <n v="298.81400000000002"/>
    <n v="0"/>
    <n v="298.81400000000002"/>
  </r>
  <r>
    <x v="0"/>
    <s v="1.2"/>
    <s v="2023 թվական, _x000a_4-րդ  եռամսյակ"/>
    <s v="01.12.2023թ _x000a_N 1760-Ա"/>
    <x v="0"/>
    <x v="0"/>
    <x v="0"/>
    <d v="2023-12-03T00:00:00"/>
    <d v="2023-12-05T00:00:00"/>
    <x v="1"/>
    <n v="129.62899999999999"/>
    <n v="145.73500000000001"/>
    <n v="145.73500000000001"/>
    <n v="0"/>
    <n v="2"/>
    <n v="97.215999999999994"/>
    <n v="3"/>
    <n v="138.649"/>
    <n v="7.2869999999999999"/>
    <n v="388.887"/>
  </r>
  <r>
    <x v="0"/>
    <s v="1.3"/>
    <s v="2023 թվական, _x000a_4-րդ  եռամսյակ"/>
    <s v="01.12.2023թ _x000a_N 1760-Ա"/>
    <x v="1"/>
    <x v="0"/>
    <x v="0"/>
    <d v="2023-12-03T00:00:00"/>
    <d v="2023-12-05T00:00:00"/>
    <x v="1"/>
    <n v="96.966666666666683"/>
    <n v="116.289"/>
    <n v="116.289"/>
    <n v="0"/>
    <n v="2"/>
    <n v="64.81"/>
    <n v="3"/>
    <n v="103.98699999999999"/>
    <n v="5.8140000000000001"/>
    <n v="290.90000000000003"/>
  </r>
  <r>
    <x v="0"/>
    <s v="1.4"/>
    <s v="2023 թվական, _x000a_4-րդ  եռամսյակ"/>
    <s v="01.12.2023թ _x000a_N 1760-Ա"/>
    <x v="2"/>
    <x v="0"/>
    <x v="0"/>
    <d v="2023-12-03T00:00:00"/>
    <d v="2023-12-05T00:00:00"/>
    <x v="1"/>
    <n v="112.503"/>
    <n v="160.678"/>
    <n v="160.678"/>
    <n v="0"/>
    <n v="2"/>
    <n v="64.81"/>
    <n v="3"/>
    <n v="103.98699999999999"/>
    <n v="8.0340000000000007"/>
    <n v="337.50900000000001"/>
  </r>
  <r>
    <x v="0"/>
    <s v="1.5"/>
    <s v="2023 թվական, _x000a_4-րդ  եռամսյակ"/>
    <s v="01.12.2023թ _x000a_N 1760-Ա"/>
    <x v="3"/>
    <x v="0"/>
    <x v="0"/>
    <d v="2023-12-03T00:00:00"/>
    <d v="2023-12-05T00:00:00"/>
    <x v="1"/>
    <n v="112.50233333333334"/>
    <n v="160.678"/>
    <n v="160.678"/>
    <n v="0"/>
    <n v="2"/>
    <n v="64.81"/>
    <n v="3"/>
    <n v="103.98699999999999"/>
    <n v="8.032"/>
    <n v="337.50700000000001"/>
  </r>
  <r>
    <x v="1"/>
    <s v="2.1"/>
    <s v="2023 թվական, _x000a_4-րդ  եռամսյակ"/>
    <s v="20․09․2023թ  _x000a_N 8/604-Ա"/>
    <x v="4"/>
    <x v="0"/>
    <x v="0"/>
    <d v="2023-10-02T00:00:00"/>
    <d v="2023-10-06T00:00:00"/>
    <x v="2"/>
    <n v="46.3996"/>
    <n v="121.779"/>
    <n v="121.779"/>
    <n v="0"/>
    <n v="4"/>
    <n v="110.21899999999999"/>
    <n v="5"/>
    <m/>
    <n v="0"/>
    <n v="231.99799999999999"/>
  </r>
  <r>
    <x v="1"/>
    <s v="2.2"/>
    <s v="2023 թվական, _x000a_4-րդ  եռամսյակ"/>
    <s v="20․09․2023թ  _x000a_N 8/604-Ա"/>
    <x v="5"/>
    <x v="0"/>
    <x v="0"/>
    <d v="2023-10-02T00:00:00"/>
    <d v="2023-10-06T00:00:00"/>
    <x v="2"/>
    <n v="46.3996"/>
    <n v="121.779"/>
    <n v="121.779"/>
    <n v="0"/>
    <n v="4"/>
    <n v="110.21899999999999"/>
    <n v="5"/>
    <n v="0"/>
    <m/>
    <n v="231.99799999999999"/>
  </r>
  <r>
    <x v="1"/>
    <s v="2.3"/>
    <s v="2023 թվական, _x000a_4-րդ  եռամսյակ"/>
    <s v="12․09․2023թ  _x000a_N 933-Ա"/>
    <x v="6"/>
    <x v="0"/>
    <x v="0"/>
    <d v="2023-10-03T00:00:00"/>
    <d v="2023-10-06T00:00:00"/>
    <x v="3"/>
    <n v="48.2605"/>
    <n v="121.779"/>
    <n v="121.779"/>
    <n v="0"/>
    <n v="3"/>
    <n v="71.263000000000005"/>
    <n v="4"/>
    <n v="0"/>
    <n v="0"/>
    <n v="193.042"/>
  </r>
  <r>
    <x v="1"/>
    <s v="2.4"/>
    <s v="2023 թվական, _x000a_4-րդ  եռամսյակ"/>
    <s v="20․09․2023թ  _x000a_N 8/676-Ա"/>
    <x v="7"/>
    <x v="0"/>
    <x v="0"/>
    <d v="2023-11-14T00:00:00"/>
    <d v="2023-11-16T00:00:00"/>
    <x v="1"/>
    <n v="46.292333333333339"/>
    <n v="138.87700000000001"/>
    <n v="138.87700000000001"/>
    <n v="0"/>
    <n v="2"/>
    <n v="0"/>
    <n v="3"/>
    <n v="0"/>
    <n v="0"/>
    <n v="138.87700000000001"/>
  </r>
  <r>
    <x v="1"/>
    <s v="2.5"/>
    <s v="2023 թվական, _x000a_4-րդ  եռամսյակ"/>
    <s v="20․09․2023թ  _x000a_N 8/676-Ա"/>
    <x v="8"/>
    <x v="0"/>
    <x v="0"/>
    <d v="2023-11-14T00:00:00"/>
    <d v="2023-11-16T00:00:00"/>
    <x v="1"/>
    <n v="46.292333333333339"/>
    <n v="138.87700000000001"/>
    <n v="138.87700000000001"/>
    <n v="0"/>
    <n v="2"/>
    <n v="0"/>
    <n v="3"/>
    <n v="0"/>
    <n v="0"/>
    <n v="138.87700000000001"/>
  </r>
  <r>
    <x v="1"/>
    <s v="2.6"/>
    <s v="2023 թվական, _x000a_4-րդ  եռամսյակ"/>
    <s v="20․09․2023թ  _x000a_N 8/676-Ա"/>
    <x v="9"/>
    <x v="0"/>
    <x v="0"/>
    <d v="2023-11-14T00:00:00"/>
    <d v="2023-11-16T00:00:00"/>
    <x v="1"/>
    <n v="53.236333333333334"/>
    <n v="138.87700000000001"/>
    <n v="138.87700000000001"/>
    <n v="0"/>
    <n v="2"/>
    <n v="0"/>
    <n v="3"/>
    <n v="0"/>
    <n v="20.832000000000001"/>
    <n v="159.709"/>
  </r>
  <r>
    <x v="1"/>
    <s v="2.7"/>
    <s v="2023 թվական, _x000a_4-րդ  եռամսյակ"/>
    <s v="17․10․2023թ  _x000a_N 8/659-Ա"/>
    <x v="10"/>
    <x v="0"/>
    <x v="0"/>
    <d v="2023-10-25T00:00:00"/>
    <d v="2023-10-27T00:00:00"/>
    <x v="1"/>
    <n v="46.87233333333333"/>
    <n v="140.61699999999999"/>
    <n v="140.61699999999999"/>
    <n v="0"/>
    <n v="2"/>
    <n v="0"/>
    <n v="3"/>
    <n v="0"/>
    <n v="0"/>
    <n v="140.61699999999999"/>
  </r>
  <r>
    <x v="1"/>
    <s v="2.8"/>
    <s v="2023 թվական, _x000a_4-րդ  եռամսյակ"/>
    <s v="17․10․2023թ  _x000a_N 8/659-Ա"/>
    <x v="6"/>
    <x v="0"/>
    <x v="0"/>
    <d v="2023-10-25T00:00:00"/>
    <d v="2023-10-27T00:00:00"/>
    <x v="1"/>
    <n v="51.559666666666665"/>
    <n v="140.61699999999999"/>
    <n v="140.61699999999999"/>
    <n v="0"/>
    <n v="2"/>
    <n v="0"/>
    <n v="3"/>
    <n v="0"/>
    <n v="14.061999999999999"/>
    <n v="154.679"/>
  </r>
  <r>
    <x v="1"/>
    <s v="2.9"/>
    <s v="2023 թվական, _x000a_4-րդ  եռամսյակ"/>
    <s v="23․11․2023թ  _x000a_N 8/767-Ա"/>
    <x v="6"/>
    <x v="0"/>
    <x v="0"/>
    <d v="2023-12-09T00:00:00"/>
    <d v="2023-12-17T00:00:00"/>
    <x v="4"/>
    <n v="233.5802222222222"/>
    <n v="1130.8689999999999"/>
    <n v="1130.8689999999999"/>
    <n v="0"/>
    <n v="8"/>
    <n v="559.98800000000006"/>
    <n v="9"/>
    <n v="354.82"/>
    <n v="56.545000000000002"/>
    <n v="2102.2219999999998"/>
  </r>
  <r>
    <x v="1"/>
    <s v="2.10"/>
    <s v="2023 թվական, _x000a_4-րդ  եռամսյակ"/>
    <s v="14․11․2023թ  _x000a_N 8/733-Ա"/>
    <x v="10"/>
    <x v="0"/>
    <x v="0"/>
    <d v="2023-11-20T00:00:00"/>
    <d v="2023-11-25T00:00:00"/>
    <x v="5"/>
    <n v="80.690666666666672"/>
    <n v="249.94399999999999"/>
    <n v="249.94399999999999"/>
    <n v="0"/>
    <n v="5"/>
    <n v="109.569"/>
    <n v="6"/>
    <n v="107.134"/>
    <n v="17.497"/>
    <n v="484.14400000000001"/>
  </r>
  <r>
    <x v="2"/>
    <s v="3.1"/>
    <s v="2023 թվական, _x000a_4-րդ  եռամսյակ"/>
    <s v="27․09․2023թ  _x000a_N ՍԴՆՈ-102"/>
    <x v="11"/>
    <x v="0"/>
    <x v="0"/>
    <d v="2023-10-12T00:00:00"/>
    <d v="2023-10-14T00:00:00"/>
    <x v="6"/>
    <n v="246.71533333333332"/>
    <n v="435.38200000000001"/>
    <n v="435.38200000000001"/>
    <n v="0"/>
    <n v="2"/>
    <n v="151.07900000000001"/>
    <n v="3"/>
    <n v="143.685"/>
    <n v="10"/>
    <n v="740.14599999999996"/>
  </r>
  <r>
    <x v="2"/>
    <s v="3.2"/>
    <s v="2023 թվական, _x000a_4-րդ  եռամսյակ"/>
    <s v="27․09․2023թ  _x000a_N ՍԴՆՈ-102"/>
    <x v="12"/>
    <x v="0"/>
    <x v="0"/>
    <d v="2023-10-12T00:00:00"/>
    <d v="2023-10-14T00:00:00"/>
    <x v="6"/>
    <n v="101.58800000000001"/>
    <n v="0"/>
    <n v="0"/>
    <n v="0"/>
    <n v="2"/>
    <n v="151.07900000000001"/>
    <n v="3"/>
    <n v="143.685"/>
    <n v="10"/>
    <n v="304.76400000000001"/>
  </r>
  <r>
    <x v="2"/>
    <s v="3.3"/>
    <s v="2023 թվական, _x000a_4-րդ  եռամսյակ"/>
    <s v="16․10․2023թ  _x000a_N ՍԴՆՈ-111"/>
    <x v="12"/>
    <x v="0"/>
    <x v="0"/>
    <d v="2023-10-19T00:00:00"/>
    <d v="2023-10-21T00:00:00"/>
    <x v="7"/>
    <n v="179.84100000000001"/>
    <n v="0"/>
    <n v="0"/>
    <n v="0"/>
    <n v="2"/>
    <n v="79.522999999999996"/>
    <n v="3"/>
    <n v="0"/>
    <n v="460"/>
    <n v="539.52300000000002"/>
  </r>
  <r>
    <x v="2"/>
    <s v="3.4"/>
    <s v="2023 թվական, _x000a_4-րդ  եռամսյակ"/>
    <s v="16․10․2023թ  _x000a_N ՍԴՆՈ-111"/>
    <x v="13"/>
    <x v="0"/>
    <x v="0"/>
    <d v="2023-10-19T00:00:00"/>
    <d v="2023-10-21T00:00:00"/>
    <x v="7"/>
    <n v="26.507666666666665"/>
    <n v="0"/>
    <n v="0"/>
    <n v="0"/>
    <n v="2"/>
    <n v="79.522999999999996"/>
    <n v="3"/>
    <n v="0"/>
    <n v="0"/>
    <n v="79.522999999999996"/>
  </r>
  <r>
    <x v="2"/>
    <s v="3.5"/>
    <s v="2023 թվական, _x000a_4-րդ  եռամսյակ"/>
    <s v="16․10․2023թ  _x000a_N ՍԴՆՈ-111"/>
    <x v="14"/>
    <x v="0"/>
    <x v="0"/>
    <d v="2023-10-19T00:00:00"/>
    <d v="2023-10-21T00:00:00"/>
    <x v="7"/>
    <n v="26.507666666666665"/>
    <n v="0"/>
    <n v="0"/>
    <n v="0"/>
    <n v="2"/>
    <n v="79.522999999999996"/>
    <n v="3"/>
    <n v="0"/>
    <n v="0"/>
    <n v="79.522999999999996"/>
  </r>
  <r>
    <x v="2"/>
    <s v="3.6"/>
    <s v="2023 թվական, _x000a_4-րդ  եռամսյակ"/>
    <s v="16․10․2023թ  _x000a_N ՍԴՆՈ-111"/>
    <x v="15"/>
    <x v="0"/>
    <x v="0"/>
    <d v="2023-10-19T00:00:00"/>
    <d v="2023-10-21T00:00:00"/>
    <x v="7"/>
    <n v="26.507666666666665"/>
    <n v="0"/>
    <n v="0"/>
    <n v="0"/>
    <n v="2"/>
    <n v="79.522999999999996"/>
    <n v="3"/>
    <n v="0"/>
    <n v="0"/>
    <n v="79.522999999999996"/>
  </r>
  <r>
    <x v="2"/>
    <s v="3.7"/>
    <s v="2023 թվական, _x000a_4-րդ  եռամսյակ"/>
    <s v="16․10․2023թ  _x000a_N ՍԴՆՈ-111"/>
    <x v="16"/>
    <x v="0"/>
    <x v="0"/>
    <d v="2023-10-19T00:00:00"/>
    <d v="2023-10-21T00:00:00"/>
    <x v="7"/>
    <n v="26.507666666666665"/>
    <n v="0"/>
    <n v="0"/>
    <n v="0"/>
    <n v="2"/>
    <n v="79.522999999999996"/>
    <n v="3"/>
    <n v="0"/>
    <n v="0"/>
    <n v="79.522999999999996"/>
  </r>
  <r>
    <x v="2"/>
    <s v="3.8"/>
    <s v="2023 թվական, _x000a_4-րդ  եռամսյակ"/>
    <s v="16․10․2023թ  _x000a_N ՍԴՆՈ-111"/>
    <x v="17"/>
    <x v="0"/>
    <x v="0"/>
    <d v="2023-10-19T00:00:00"/>
    <d v="2023-10-21T00:00:00"/>
    <x v="7"/>
    <n v="26.507666666666665"/>
    <n v="0"/>
    <n v="0"/>
    <n v="0"/>
    <n v="2"/>
    <n v="79.522999999999996"/>
    <n v="3"/>
    <n v="0"/>
    <n v="0"/>
    <n v="79.522999999999996"/>
  </r>
  <r>
    <x v="2"/>
    <s v="3.9"/>
    <s v="2023 թվական, _x000a_4-րդ  եռամսյակ"/>
    <s v="02․11․2023թ  _x000a_N ՍԴՆՈ-133"/>
    <x v="18"/>
    <x v="0"/>
    <x v="0"/>
    <d v="2023-11-15T00:00:00"/>
    <d v="2023-11-17T00:00:00"/>
    <x v="8"/>
    <n v="166.33699999999999"/>
    <n v="396.41399999999999"/>
    <n v="396.41399999999999"/>
    <n v="0"/>
    <n v="2"/>
    <n v="0"/>
    <n v="3"/>
    <n v="102.59699999999999"/>
    <n v="0"/>
    <n v="499.01099999999997"/>
  </r>
  <r>
    <x v="2"/>
    <s v="3.10"/>
    <s v="2023 թվական, _x000a_4-րդ  եռամսյակ"/>
    <s v="06․11․2023թ  _x000a_N ՍԴՆՈ-134"/>
    <x v="19"/>
    <x v="0"/>
    <x v="0"/>
    <d v="2023-11-15T00:00:00"/>
    <d v="2023-11-18T00:00:00"/>
    <x v="9"/>
    <n v="111.65955000000001"/>
    <n v="203.33799999999999"/>
    <n v="203.33799999999999"/>
    <n v="0"/>
    <n v="3"/>
    <n v="131.00020000000001"/>
    <n v="4"/>
    <n v="112.3"/>
    <n v="0"/>
    <n v="446.63820000000004"/>
  </r>
  <r>
    <x v="3"/>
    <s v="4.1"/>
    <s v="2023 թվական, _x000a_4-րդ  եռամսյակ"/>
    <s v="29.09.2023թ _x000a_N 1998-Ա"/>
    <x v="20"/>
    <x v="0"/>
    <x v="0"/>
    <d v="2023-10-02T00:00:00"/>
    <d v="2023-10-03T00:00:00"/>
    <x v="1"/>
    <n v="109.617"/>
    <n v="119.45699999999999"/>
    <n v="119.45699999999999"/>
    <n v="0"/>
    <n v="1"/>
    <n v="23.216000000000001"/>
    <n v="2"/>
    <n v="66.561000000000007"/>
    <n v="10"/>
    <n v="219.23400000000001"/>
  </r>
  <r>
    <x v="3"/>
    <s v="4.2"/>
    <s v="2023 թվական, _x000a_4-րդ  եռամսյակ"/>
    <s v="10.10.2023թ _x000a_N 2088-Ա"/>
    <x v="21"/>
    <x v="0"/>
    <x v="0"/>
    <d v="2023-10-12T00:00:00"/>
    <d v="2023-10-14T00:00:00"/>
    <x v="10"/>
    <n v="316.31833333333333"/>
    <n v="666.875"/>
    <n v="666.875"/>
    <n v="0"/>
    <n v="2"/>
    <n v="135.29599999999999"/>
    <n v="3"/>
    <n v="146.78399999999999"/>
    <n v="0"/>
    <n v="948.95500000000004"/>
  </r>
  <r>
    <x v="3"/>
    <s v="4.3"/>
    <s v="2023 թվական, _x000a_4-րդ  եռամսյակ"/>
    <s v="12.10.2023թ _x000a_N 1016-Ա"/>
    <x v="22"/>
    <x v="0"/>
    <x v="0"/>
    <d v="2023-10-16T00:00:00"/>
    <d v="2023-10-19T00:00:00"/>
    <x v="11"/>
    <n v="105.4945"/>
    <n v="335.07"/>
    <n v="335.07"/>
    <n v="0"/>
    <n v="3"/>
    <n v="0"/>
    <n v="4"/>
    <n v="86.908000000000001"/>
    <n v="0"/>
    <n v="421.97800000000001"/>
  </r>
  <r>
    <x v="3"/>
    <s v="4.4"/>
    <s v="2023 թվական, _x000a_4-րդ  եռամսյակ"/>
    <s v="10.10.2023թ _x000a_N 2085-Ա"/>
    <x v="23"/>
    <x v="0"/>
    <x v="0"/>
    <d v="2023-10-16T00:00:00"/>
    <d v="2023-10-19T00:00:00"/>
    <x v="11"/>
    <n v="105.4945"/>
    <n v="335.07"/>
    <n v="335.07"/>
    <n v="0"/>
    <n v="3"/>
    <n v="0"/>
    <n v="4"/>
    <n v="86.908000000000001"/>
    <n v="0"/>
    <n v="421.97800000000001"/>
  </r>
  <r>
    <x v="3"/>
    <s v="4.5"/>
    <s v="2023 թվական, _x000a_4-րդ  եռամսյակ"/>
    <s v="10.10.2023թ _x000a_N 2085-Ա"/>
    <x v="24"/>
    <x v="0"/>
    <x v="0"/>
    <d v="2023-10-16T00:00:00"/>
    <d v="2023-10-19T00:00:00"/>
    <x v="11"/>
    <n v="105.4945"/>
    <n v="335.07"/>
    <n v="335.07"/>
    <n v="0"/>
    <n v="3"/>
    <n v="0"/>
    <n v="4"/>
    <n v="86.908000000000001"/>
    <n v="0"/>
    <n v="421.97800000000001"/>
  </r>
  <r>
    <x v="3"/>
    <s v="4.6"/>
    <s v="2023 թվական, _x000a_4-րդ  եռամսյակ"/>
    <s v="28.09.2023թ _x000a_N 1993-Ա"/>
    <x v="25"/>
    <x v="0"/>
    <x v="0"/>
    <d v="2023-10-02T00:00:00"/>
    <d v="2023-10-06T00:00:00"/>
    <x v="12"/>
    <n v="28.213000000000001"/>
    <n v="0"/>
    <n v="0"/>
    <n v="0"/>
    <n v="4"/>
    <n v="0"/>
    <n v="5"/>
    <n v="141.065"/>
    <n v="0"/>
    <n v="141.065"/>
  </r>
  <r>
    <x v="3"/>
    <s v="4.7"/>
    <s v="2023 թվական, _x000a_4-րդ  եռամսյակ"/>
    <s v="19.10.2023թ _x000a_N 2072-Ա"/>
    <x v="20"/>
    <x v="0"/>
    <x v="0"/>
    <d v="2023-10-12T00:00:00"/>
    <d v="2023-10-14T00:00:00"/>
    <x v="10"/>
    <n v="279.89533333333333"/>
    <n v="557.6"/>
    <n v="557.6"/>
    <n v="0"/>
    <n v="2"/>
    <n v="135.29900000000001"/>
    <n v="3"/>
    <n v="146.78700000000001"/>
    <n v="0"/>
    <n v="839.68600000000004"/>
  </r>
  <r>
    <x v="3"/>
    <s v="4.8"/>
    <s v="2023 թվական, _x000a_4-րդ  եռամսյակ"/>
    <s v="25.10.2023թ _x000a_N 1062-Ա"/>
    <x v="22"/>
    <x v="0"/>
    <x v="0"/>
    <d v="2023-10-26T00:00:00"/>
    <d v="2023-10-26T00:00:00"/>
    <x v="13"/>
    <n v="30.571999999999999"/>
    <n v="0"/>
    <n v="0"/>
    <n v="0"/>
    <n v="0"/>
    <n v="0"/>
    <n v="1"/>
    <n v="30.571999999999999"/>
    <n v="0"/>
    <n v="30.571999999999999"/>
  </r>
  <r>
    <x v="3"/>
    <s v="4.9"/>
    <s v="2023 թվական, _x000a_4-րդ  եռամսյակ"/>
    <s v="25.10.2023թ _x000a_N 1062-Ա"/>
    <x v="20"/>
    <x v="0"/>
    <x v="0"/>
    <d v="2023-10-26T00:00:00"/>
    <d v="2023-10-26T00:00:00"/>
    <x v="13"/>
    <n v="30.571999999999999"/>
    <n v="0"/>
    <n v="0"/>
    <n v="0"/>
    <n v="0"/>
    <n v="0"/>
    <n v="1"/>
    <n v="30.571999999999999"/>
    <n v="0"/>
    <n v="30.571999999999999"/>
  </r>
  <r>
    <x v="3"/>
    <s v="4.10"/>
    <s v="2023 թվական, _x000a_4-րդ  եռամսյակ"/>
    <s v="11.10.2023թ _x000a_N 2111-Ա"/>
    <x v="26"/>
    <x v="0"/>
    <x v="0"/>
    <d v="2023-10-16T00:00:00"/>
    <d v="2023-10-19T00:00:00"/>
    <x v="14"/>
    <n v="148.55924999999999"/>
    <n v="378.00299999999999"/>
    <n v="378.00299999999999"/>
    <n v="0"/>
    <n v="3"/>
    <n v="89.084999999999994"/>
    <n v="4"/>
    <n v="127.149"/>
    <n v="0"/>
    <n v="594.23699999999997"/>
  </r>
  <r>
    <x v="3"/>
    <s v="4.11"/>
    <s v="2023 թվական, _x000a_4-րդ  եռամսյակ"/>
    <s v="13.10.2023թ _x000a_N 2136-Ա"/>
    <x v="26"/>
    <x v="0"/>
    <x v="0"/>
    <d v="2023-10-25T00:00:00"/>
    <d v="2023-10-27T00:00:00"/>
    <x v="15"/>
    <n v="194.346"/>
    <n v="251.083"/>
    <n v="251.083"/>
    <n v="0"/>
    <n v="2"/>
    <n v="183.48"/>
    <n v="3"/>
    <n v="148.47499999999999"/>
    <n v="0"/>
    <n v="583.03800000000001"/>
  </r>
  <r>
    <x v="3"/>
    <s v="4.12"/>
    <s v="2023 թվական, _x000a_4-րդ  եռամսյակ"/>
    <s v="02.11.2023թ _x000a_N 2303-Ա"/>
    <x v="27"/>
    <x v="0"/>
    <x v="0"/>
    <d v="2023-10-27T00:00:00"/>
    <d v="2023-10-30T00:00:00"/>
    <x v="15"/>
    <n v="64.616500000000002"/>
    <n v="0"/>
    <n v="0"/>
    <n v="0"/>
    <n v="3"/>
    <n v="110.047"/>
    <n v="4"/>
    <n v="148.41900000000001"/>
    <n v="0"/>
    <n v="258.46600000000001"/>
  </r>
  <r>
    <x v="3"/>
    <s v="4.13"/>
    <s v="2023 թվական, _x000a_4-րդ  եռամսյակ"/>
    <s v="01.11.2023թ _x000a_N 2287-Ա"/>
    <x v="20"/>
    <x v="0"/>
    <x v="0"/>
    <d v="2023-11-02T00:00:00"/>
    <d v="2023-11-03T00:00:00"/>
    <x v="1"/>
    <n v="144.691"/>
    <n v="186.11199999999999"/>
    <n v="186.11199999999999"/>
    <n v="0"/>
    <n v="1"/>
    <n v="23.920999999999999"/>
    <n v="2"/>
    <n v="69.349000000000004"/>
    <n v="10"/>
    <n v="289.38200000000001"/>
  </r>
  <r>
    <x v="3"/>
    <s v="4.14"/>
    <s v="2023 թվական, _x000a_4-րդ  եռամսյակ"/>
    <s v="13.11.2023թ _x000a_N 2383-Ա"/>
    <x v="27"/>
    <x v="0"/>
    <x v="0"/>
    <d v="2023-11-26T00:00:00"/>
    <d v="2023-11-29T00:00:00"/>
    <x v="15"/>
    <n v="90.093249999999998"/>
    <n v="255.876"/>
    <n v="255.876"/>
    <n v="0"/>
    <n v="3"/>
    <n v="55.024000000000001"/>
    <n v="4"/>
    <n v="49.472999999999999"/>
    <n v="0"/>
    <n v="360.37299999999999"/>
  </r>
  <r>
    <x v="3"/>
    <s v="4.15"/>
    <s v="2023 թվական, _x000a_4-րդ  եռամսյակ"/>
    <s v="17.11.2023թ _x000a_N 2443-Ա"/>
    <x v="28"/>
    <x v="0"/>
    <x v="0"/>
    <d v="2023-11-28T00:00:00"/>
    <d v="2023-12-01T00:00:00"/>
    <x v="0"/>
    <n v="61.960999999999999"/>
    <n v="0"/>
    <n v="0"/>
    <n v="0"/>
    <n v="3"/>
    <n v="0"/>
    <n v="4"/>
    <n v="247.84399999999999"/>
    <n v="0"/>
    <n v="247.84399999999999"/>
  </r>
  <r>
    <x v="3"/>
    <s v="4.16"/>
    <s v="2023 թվական, _x000a_4-րդ  եռամսյակ"/>
    <s v="23.11.2023թ _x000a_N 2484-Ա"/>
    <x v="29"/>
    <x v="0"/>
    <x v="0"/>
    <d v="2023-11-28T00:00:00"/>
    <d v="2023-12-01T00:00:00"/>
    <x v="0"/>
    <n v="62.123249999999999"/>
    <n v="0"/>
    <n v="0"/>
    <n v="0"/>
    <n v="3"/>
    <n v="0"/>
    <n v="4"/>
    <n v="248.49299999999999"/>
    <n v="0"/>
    <n v="248.49299999999999"/>
  </r>
  <r>
    <x v="3"/>
    <s v="4.17"/>
    <s v="2023 թվական, _x000a_4-րդ  եռամսյակ"/>
    <s v="27.11.2023թ _x000a_N 2517-Ա"/>
    <x v="30"/>
    <x v="0"/>
    <x v="0"/>
    <d v="2023-11-28T00:00:00"/>
    <d v="2023-11-30T00:00:00"/>
    <x v="9"/>
    <n v="37.43266666666667"/>
    <n v="0"/>
    <n v="0"/>
    <n v="0"/>
    <n v="2"/>
    <n v="0"/>
    <n v="3"/>
    <n v="112.298"/>
    <n v="0"/>
    <n v="112.298"/>
  </r>
  <r>
    <x v="3"/>
    <s v="4.18"/>
    <s v="2023 թվական, _x000a_4-րդ  եռամսյակ"/>
    <s v="02.11.2023թ _x000a_N 2303-Ա"/>
    <x v="27"/>
    <x v="0"/>
    <x v="0"/>
    <d v="2023-11-27T00:00:00"/>
    <d v="2023-11-30T00:00:00"/>
    <x v="15"/>
    <n v="27.556999999999999"/>
    <n v="0"/>
    <n v="0"/>
    <n v="0"/>
    <n v="3"/>
    <n v="110.22799999999999"/>
    <n v="4"/>
    <n v="0"/>
    <n v="0"/>
    <n v="110.22799999999999"/>
  </r>
  <r>
    <x v="4"/>
    <s v="5.1"/>
    <s v="2023 թվական, _x000a_4-րդ  եռամսյակ"/>
    <s v="27.10.2023թ_x000a_ N 647-Ա"/>
    <x v="31"/>
    <x v="0"/>
    <x v="0"/>
    <d v="2023-10-23T00:00:00"/>
    <d v="2023-10-25T00:00:00"/>
    <x v="16"/>
    <n v="118.80366666666667"/>
    <n v="212"/>
    <n v="212"/>
    <n v="0"/>
    <n v="2"/>
    <n v="53.902999999999999"/>
    <n v="3"/>
    <n v="90.507999999999996"/>
    <n v="0"/>
    <n v="356.411"/>
  </r>
  <r>
    <x v="4"/>
    <s v="5.2"/>
    <s v="2023 թվական, _x000a_4-րդ  եռամսյակ"/>
    <s v="22.11.2023թ _x000a_N 869-Ա"/>
    <x v="31"/>
    <x v="1"/>
    <x v="1"/>
    <d v="2023-11-22T00:00:00"/>
    <d v="2023-11-24T00:00:00"/>
    <x v="1"/>
    <n v="92.004000000000005"/>
    <n v="107.52500000000001"/>
    <n v="107.52500000000001"/>
    <n v="0"/>
    <n v="2"/>
    <n v="64.691000000000003"/>
    <n v="3"/>
    <n v="103.79600000000001"/>
    <n v="0"/>
    <n v="276.012"/>
  </r>
  <r>
    <x v="4"/>
    <s v="5.3"/>
    <s v="2023 թվական, _x000a_4-րդ  եռամսյակ"/>
    <s v="27.11.2023թ _x000a_N  881-Ա"/>
    <x v="31"/>
    <x v="0"/>
    <x v="0"/>
    <d v="2023-11-28T00:00:00"/>
    <d v="2023-12-01T00:00:00"/>
    <x v="17"/>
    <n v="23.332750000000001"/>
    <n v="0"/>
    <n v="0"/>
    <n v="0"/>
    <n v="3"/>
    <n v="0"/>
    <n v="4"/>
    <n v="93.331000000000003"/>
    <n v="0"/>
    <n v="93.331000000000003"/>
  </r>
  <r>
    <x v="4"/>
    <s v="5.4"/>
    <s v="2023 թվական, _x000a_4-րդ  եռամսյակ"/>
    <s v="27.11.2023թ _x000a_N  879-Ա"/>
    <x v="32"/>
    <x v="0"/>
    <x v="0"/>
    <d v="2023-11-28T00:00:00"/>
    <d v="2023-12-01T00:00:00"/>
    <x v="17"/>
    <n v="23.332750000000001"/>
    <n v="0"/>
    <n v="0"/>
    <n v="0"/>
    <n v="3"/>
    <n v="0"/>
    <n v="4"/>
    <n v="93.331000000000003"/>
    <n v="0"/>
    <n v="93.331000000000003"/>
  </r>
  <r>
    <x v="4"/>
    <s v="5.5"/>
    <s v="2023 թվական, _x000a_4-րդ  եռամսյակ"/>
    <s v="30.11.2023թ _x000a_N  1217-Ա"/>
    <x v="33"/>
    <x v="0"/>
    <x v="0"/>
    <d v="2023-12-02T00:00:00"/>
    <d v="2023-12-03T00:00:00"/>
    <x v="18"/>
    <n v="166.65199999999999"/>
    <n v="147.25"/>
    <n v="147.25"/>
    <n v="0"/>
    <n v="1"/>
    <n v="83.543000000000006"/>
    <n v="2"/>
    <n v="102.511"/>
    <n v="0"/>
    <n v="333.30399999999997"/>
  </r>
  <r>
    <x v="4"/>
    <s v="5.6"/>
    <s v="2023 թվական, _x000a_4-րդ  եռամսյակ"/>
    <s v="03.12.2023թ _x000a_N  888-Ա"/>
    <x v="34"/>
    <x v="0"/>
    <x v="0"/>
    <d v="2023-12-03T00:00:00"/>
    <d v="2023-12-05T00:00:00"/>
    <x v="1"/>
    <n v="124.55200000000001"/>
    <n v="145.00399999999999"/>
    <n v="145.00399999999999"/>
    <n v="0"/>
    <n v="2"/>
    <n v="116.5"/>
    <n v="3"/>
    <n v="112.152"/>
    <n v="0"/>
    <n v="373.65600000000001"/>
  </r>
  <r>
    <x v="4"/>
    <s v="5.7"/>
    <s v="2023 թվական, _x000a_4-րդ  եռամսյակ"/>
    <s v="30.11.2023թ _x000a_N  1281-Ա"/>
    <x v="33"/>
    <x v="0"/>
    <x v="0"/>
    <d v="2023-12-20T00:00:00"/>
    <d v="2023-12-22T00:00:00"/>
    <x v="1"/>
    <n v="115.79866666666668"/>
    <n v="134.191"/>
    <n v="134.191"/>
    <n v="0"/>
    <n v="2"/>
    <n v="108.63"/>
    <n v="3"/>
    <n v="104.575"/>
    <n v="0"/>
    <n v="347.39600000000002"/>
  </r>
  <r>
    <x v="4"/>
    <s v="5.8"/>
    <s v="2023 թվական, _x000a_4-րդ  եռամսյակ"/>
    <s v="19.12.2023թ _x000a_N  931-Ա"/>
    <x v="35"/>
    <x v="0"/>
    <x v="0"/>
    <d v="2023-12-22T00:00:00"/>
    <d v="2023-12-22T00:00:00"/>
    <x v="1"/>
    <n v="347.39600000000002"/>
    <n v="134.191"/>
    <n v="134.191"/>
    <n v="0"/>
    <n v="0"/>
    <n v="108.63"/>
    <n v="1"/>
    <n v="104.575"/>
    <n v="0"/>
    <n v="347.39600000000002"/>
  </r>
  <r>
    <x v="5"/>
    <s v="6.1"/>
    <s v="2023 թվական, _x000a_4-րդ  եռամսյակ"/>
    <s v="22.08.2023թ _x000a_N 502-Ա"/>
    <x v="36"/>
    <x v="0"/>
    <x v="0"/>
    <d v="2023-09-21T00:00:00"/>
    <d v="2023-09-23T00:00:00"/>
    <x v="19"/>
    <n v="26.666666666666668"/>
    <n v="80"/>
    <n v="80"/>
    <n v="0"/>
    <n v="2"/>
    <n v="0"/>
    <n v="3"/>
    <n v="0"/>
    <n v="0"/>
    <n v="80"/>
  </r>
  <r>
    <x v="5"/>
    <s v="6.2"/>
    <s v="2023 թվական, _x000a_4-րդ  եռամսյակ"/>
    <s v="15.09.2023թ _x000a_N 548-Ա"/>
    <x v="37"/>
    <x v="0"/>
    <x v="0"/>
    <d v="2023-10-01T00:00:00"/>
    <d v="2023-10-03T00:00:00"/>
    <x v="2"/>
    <n v="101.67999999999999"/>
    <n v="0"/>
    <n v="0"/>
    <n v="0"/>
    <n v="2"/>
    <n v="142.94999999999999"/>
    <n v="3"/>
    <n v="162.09"/>
    <n v="0"/>
    <n v="305.03999999999996"/>
  </r>
  <r>
    <x v="5"/>
    <s v="6.3"/>
    <s v="2023 թվական, _x000a_4-րդ  եռամսյակ"/>
    <s v="12.09.2023թ _x000a_N 933-Ա"/>
    <x v="38"/>
    <x v="0"/>
    <x v="0"/>
    <d v="2023-10-03T00:00:00"/>
    <d v="2023-10-06T00:00:00"/>
    <x v="3"/>
    <n v="14.395250000000001"/>
    <n v="57.581000000000003"/>
    <n v="57.581000000000003"/>
    <n v="0"/>
    <n v="3"/>
    <n v="0"/>
    <n v="4"/>
    <n v="0"/>
    <n v="0"/>
    <n v="57.581000000000003"/>
  </r>
  <r>
    <x v="5"/>
    <s v="6.4"/>
    <s v="2023 թվական, _x000a_4-րդ  եռամսյակ"/>
    <s v="12.09.2023թ _x000a_N 933-Ա"/>
    <x v="37"/>
    <x v="0"/>
    <x v="0"/>
    <d v="2023-10-03T00:00:00"/>
    <d v="2023-10-06T00:00:00"/>
    <x v="3"/>
    <n v="2.3639999999999999"/>
    <n v="9.4559999999999995"/>
    <n v="9.4559999999999995"/>
    <n v="0"/>
    <n v="3"/>
    <n v="0"/>
    <n v="4"/>
    <n v="0"/>
    <n v="0"/>
    <n v="9.4559999999999995"/>
  </r>
  <r>
    <x v="5"/>
    <s v="6.5"/>
    <s v="2023 թվական, _x000a_4-րդ  եռամսյակ"/>
    <s v="30.10.2023թ _x000a_N 639-Ա"/>
    <x v="39"/>
    <x v="0"/>
    <x v="0"/>
    <d v="2023-10-31T00:00:00"/>
    <d v="2023-11-03T00:00:00"/>
    <x v="13"/>
    <n v="30.628"/>
    <n v="0"/>
    <n v="0"/>
    <n v="0"/>
    <n v="3"/>
    <n v="0"/>
    <n v="4"/>
    <n v="122.512"/>
    <n v="0"/>
    <n v="122.512"/>
  </r>
  <r>
    <x v="5"/>
    <s v="6.6"/>
    <s v="2023 թվական, _x000a_4-րդ  եռամսյակ"/>
    <s v="09.11.2023թ _x000a_N 1119-Ա"/>
    <x v="40"/>
    <x v="0"/>
    <x v="0"/>
    <d v="2023-11-10T00:00:00"/>
    <d v="2023-11-14T00:00:00"/>
    <x v="20"/>
    <n v="128.9752"/>
    <n v="311.96100000000001"/>
    <n v="311.96100000000001"/>
    <n v="0"/>
    <n v="4"/>
    <n v="122.86799999999999"/>
    <n v="5"/>
    <n v="200.047"/>
    <n v="10"/>
    <n v="644.87599999999998"/>
  </r>
  <r>
    <x v="5"/>
    <s v="6.7"/>
    <s v="2023 թվական, _x000a_4-րդ  եռամսյակ"/>
    <s v="14.12.2023թ _x000a_N 405-Ա"/>
    <x v="41"/>
    <x v="0"/>
    <x v="0"/>
    <d v="2023-12-09T00:00:00"/>
    <d v="2023-12-16T00:00:00"/>
    <x v="4"/>
    <n v="197.90625"/>
    <n v="775"/>
    <n v="775"/>
    <n v="0"/>
    <n v="7"/>
    <n v="492.25799999999998"/>
    <n v="8"/>
    <n v="315.99200000000002"/>
    <n v="0"/>
    <n v="1583.25"/>
  </r>
  <r>
    <x v="6"/>
    <s v="7.1"/>
    <s v="2023 թվական, _x000a_4-րդ  եռամսյակ"/>
    <s v="22․09․2023թ _x000a_N 1811-Ա"/>
    <x v="42"/>
    <x v="0"/>
    <x v="0"/>
    <d v="2023-09-24T00:00:00"/>
    <d v="2023-09-28T00:00:00"/>
    <x v="16"/>
    <n v="164.71439999999998"/>
    <n v="702.06899999999996"/>
    <n v="702.06899999999996"/>
    <n v="0"/>
    <n v="4"/>
    <n v="62.871000000000002"/>
    <n v="5"/>
    <n v="58.631999999999998"/>
    <n v="0"/>
    <n v="823.57199999999989"/>
  </r>
  <r>
    <x v="6"/>
    <s v="7.2"/>
    <s v="2023 թվական, _x000a_4-րդ  եռամսյակ"/>
    <s v="22․09․2023թ _x000a_N 1811-Ա"/>
    <x v="43"/>
    <x v="0"/>
    <x v="0"/>
    <d v="2023-09-24T00:00:00"/>
    <d v="2023-09-28T00:00:00"/>
    <x v="16"/>
    <n v="142.4102"/>
    <n v="499.815"/>
    <n v="499.815"/>
    <n v="0"/>
    <n v="4"/>
    <n v="62.853999999999999"/>
    <n v="5"/>
    <n v="146.58000000000001"/>
    <n v="2.802"/>
    <n v="712.05100000000004"/>
  </r>
  <r>
    <x v="6"/>
    <s v="7.3"/>
    <s v="2023 թվական, _x000a_4-րդ  եռամսյակ"/>
    <s v="22.09.2023թ _x000a_N 1810-Ա"/>
    <x v="44"/>
    <x v="0"/>
    <x v="0"/>
    <d v="2023-10-24T00:00:00"/>
    <d v="2023-10-26T00:00:00"/>
    <x v="16"/>
    <n v="180.11600000000001"/>
    <n v="420.97300000000001"/>
    <n v="420.97300000000001"/>
    <n v="0"/>
    <n v="2"/>
    <n v="31.427"/>
    <n v="3"/>
    <n v="87.947999999999993"/>
    <n v="0"/>
    <n v="540.34800000000007"/>
  </r>
  <r>
    <x v="6"/>
    <s v="7.4"/>
    <s v="2023 թվական, _x000a_4-րդ  եռամսյակ"/>
    <s v="12.09.2023թ _x000a_N 933-Ա"/>
    <x v="45"/>
    <x v="0"/>
    <x v="0"/>
    <d v="2023-10-03T00:00:00"/>
    <d v="2023-10-06T00:00:00"/>
    <x v="3"/>
    <n v="188.44225000000003"/>
    <n v="322.93900000000002"/>
    <n v="322.93900000000002"/>
    <n v="0"/>
    <n v="3"/>
    <n v="129.59200000000001"/>
    <n v="4"/>
    <n v="299.55200000000002"/>
    <n v="1.6859999999999999"/>
    <n v="753.76900000000012"/>
  </r>
  <r>
    <x v="6"/>
    <s v="7.5"/>
    <s v="2023 թվական, _x000a_4-րդ  եռամսյակ"/>
    <s v="01.03.2023թ _x000a_N 223-Ա"/>
    <x v="46"/>
    <x v="0"/>
    <x v="0"/>
    <d v="2023-03-02T00:00:00"/>
    <d v="2023-03-03T00:00:00"/>
    <x v="21"/>
    <n v="62.73"/>
    <n v="0"/>
    <n v="0"/>
    <n v="0"/>
    <n v="1"/>
    <n v="125.46"/>
    <n v="2"/>
    <n v="0"/>
    <n v="0"/>
    <n v="125.46"/>
  </r>
  <r>
    <x v="6"/>
    <s v="7.6"/>
    <s v="2023 թվական, _x000a_4-րդ  եռամսյակ"/>
    <s v="07.07.2023թ _x000a_N 732-Ա"/>
    <x v="47"/>
    <x v="0"/>
    <x v="0"/>
    <d v="2023-07-09T00:00:00"/>
    <d v="2023-07-11T00:00:00"/>
    <x v="22"/>
    <n v="71.222333333333339"/>
    <n v="0"/>
    <n v="0"/>
    <n v="0"/>
    <n v="2"/>
    <n v="213.667"/>
    <n v="3"/>
    <n v="0"/>
    <n v="0"/>
    <n v="213.667"/>
  </r>
  <r>
    <x v="6"/>
    <s v="7.7"/>
    <s v="2023 թվական, _x000a_4-րդ  եռամսյակ"/>
    <s v="06.07.2023թ _x000a_N 1137-Ա"/>
    <x v="42"/>
    <x v="0"/>
    <x v="0"/>
    <d v="2023-07-09T00:00:00"/>
    <d v="2023-07-12T00:00:00"/>
    <x v="22"/>
    <n v="118.52500000000001"/>
    <n v="0"/>
    <n v="0"/>
    <n v="0"/>
    <n v="3"/>
    <n v="474.1"/>
    <n v="4"/>
    <n v="0"/>
    <n v="0"/>
    <n v="474.1"/>
  </r>
  <r>
    <x v="6"/>
    <s v="7.8"/>
    <s v="2023 թվական, _x000a_4-րդ  եռամսյակ"/>
    <s v="13․10․2023թ _x000a_N 1976-Կ"/>
    <x v="48"/>
    <x v="0"/>
    <x v="0"/>
    <d v="2023-10-15T00:00:00"/>
    <d v="2023-10-20T00:00:00"/>
    <x v="18"/>
    <n v="91.473333333333315"/>
    <n v="0"/>
    <n v="0"/>
    <n v="0"/>
    <n v="5"/>
    <n v="202.83199999999999"/>
    <n v="6"/>
    <n v="346.00799999999998"/>
    <n v="0"/>
    <n v="548.83999999999992"/>
  </r>
  <r>
    <x v="6"/>
    <s v="7.9"/>
    <s v="2023 թվական, _x000a_4-րդ  եռամսյակ"/>
    <s v="13․10․2023թ _x000a_N 1976-Կ"/>
    <x v="42"/>
    <x v="0"/>
    <x v="0"/>
    <d v="2023-10-15T00:00:00"/>
    <d v="2023-10-16T00:00:00"/>
    <x v="18"/>
    <n v="49.117000000000004"/>
    <n v="0"/>
    <n v="0"/>
    <n v="0"/>
    <n v="1"/>
    <n v="40.566000000000003"/>
    <n v="2"/>
    <n v="57.667999999999999"/>
    <n v="0"/>
    <n v="98.234000000000009"/>
  </r>
  <r>
    <x v="6"/>
    <s v="7.10"/>
    <s v="2023 թվական, _x000a_4-րդ  եռամսյակ"/>
    <s v="10.10.2023թ _x000a_N 1009-Ա"/>
    <x v="47"/>
    <x v="0"/>
    <x v="0"/>
    <d v="2023-10-15T00:00:00"/>
    <d v="2023-10-16T00:00:00"/>
    <x v="18"/>
    <n v="159.10950000000003"/>
    <n v="219.98500000000001"/>
    <n v="219.98500000000001"/>
    <n v="0"/>
    <n v="1"/>
    <n v="40.566000000000003"/>
    <n v="2"/>
    <n v="57.667999999999999"/>
    <n v="0"/>
    <n v="318.21900000000005"/>
  </r>
  <r>
    <x v="6"/>
    <s v="7.11"/>
    <s v="2023 թվական, _x000a_4-րդ  եռամսյակ"/>
    <s v="11.10.2023թ _x000a_N 1015-Կ"/>
    <x v="47"/>
    <x v="0"/>
    <x v="0"/>
    <d v="2023-10-17T00:00:00"/>
    <d v="2023-10-19T00:00:00"/>
    <x v="14"/>
    <n v="740.07833333333338"/>
    <n v="1928.6"/>
    <n v="1928.6"/>
    <n v="0"/>
    <n v="2"/>
    <n v="140.108"/>
    <n v="3"/>
    <n v="151.52699999999999"/>
    <n v="0"/>
    <n v="2220.2350000000001"/>
  </r>
  <r>
    <x v="6"/>
    <s v="7.12"/>
    <s v="2023 թվական, _x000a_4-րդ  եռամսյակ"/>
    <s v="13.10.2023թ _x000a_N 1978-Կ"/>
    <x v="42"/>
    <x v="0"/>
    <x v="0"/>
    <d v="2023-10-17T00:00:00"/>
    <d v="2023-10-19T00:00:00"/>
    <x v="11"/>
    <n v="34.839333333333336"/>
    <n v="0"/>
    <n v="0"/>
    <n v="0"/>
    <n v="2"/>
    <n v="40.090000000000003"/>
    <n v="3"/>
    <n v="64.427999999999997"/>
    <n v="0"/>
    <n v="104.518"/>
  </r>
  <r>
    <x v="6"/>
    <s v="7.13"/>
    <s v="2023 թվական, _x000a_4-րդ  եռամսյակ"/>
    <s v="06.10.2023թ _x000a_N 1922-Կ"/>
    <x v="49"/>
    <x v="0"/>
    <x v="0"/>
    <d v="2023-10-08T00:00:00"/>
    <d v="2023-10-11T00:00:00"/>
    <x v="23"/>
    <n v="30.580500000000001"/>
    <n v="78.573999999999998"/>
    <n v="78.573999999999998"/>
    <n v="0"/>
    <n v="3"/>
    <n v="0"/>
    <n v="4"/>
    <n v="43.747999999999998"/>
    <n v="0"/>
    <n v="122.322"/>
  </r>
  <r>
    <x v="6"/>
    <s v="7.14"/>
    <s v="2023 թվական, _x000a_4-րդ  եռամսյակ"/>
    <s v="06.10.2023թ _x000a_N 1922-Կ"/>
    <x v="48"/>
    <x v="0"/>
    <x v="0"/>
    <d v="2023-10-08T00:00:00"/>
    <d v="2023-10-11T00:00:00"/>
    <x v="23"/>
    <n v="30.580500000000001"/>
    <n v="78.573999999999998"/>
    <n v="78.573999999999998"/>
    <n v="0"/>
    <n v="3"/>
    <n v="0"/>
    <n v="4"/>
    <n v="43.747999999999998"/>
    <n v="0"/>
    <n v="122.322"/>
  </r>
  <r>
    <x v="6"/>
    <s v="7.15"/>
    <s v="2023 թվական, _x000a_4-րդ  եռամսյակ"/>
    <s v="17.10.2023թ _x000a_N 1032-Կ"/>
    <x v="47"/>
    <x v="0"/>
    <x v="0"/>
    <d v="2023-10-25T00:00:00"/>
    <d v="2023-10-27T00:00:00"/>
    <x v="15"/>
    <n v="232.40166666666664"/>
    <n v="311.69799999999998"/>
    <n v="311.69799999999998"/>
    <n v="0"/>
    <n v="2"/>
    <n v="237.23500000000001"/>
    <n v="3"/>
    <n v="148.27199999999999"/>
    <n v="0"/>
    <n v="697.20499999999993"/>
  </r>
  <r>
    <x v="6"/>
    <s v="7.16"/>
    <s v="2023 թվական, _x000a_4-րդ  եռամսյակ"/>
    <s v="17.10.2023թ _x000a_N 2004-Կ"/>
    <x v="42"/>
    <x v="0"/>
    <x v="0"/>
    <d v="2023-10-23T00:00:00"/>
    <d v="2023-10-26T00:00:00"/>
    <x v="24"/>
    <n v="144.958"/>
    <n v="282.084"/>
    <n v="282.084"/>
    <n v="0"/>
    <n v="3"/>
    <n v="141.03899999999999"/>
    <n v="4"/>
    <n v="156.709"/>
    <n v="0"/>
    <n v="579.83199999999999"/>
  </r>
  <r>
    <x v="6"/>
    <s v="7.17"/>
    <s v="2023 թվական, _x000a_4-րդ  եռամսյակ"/>
    <s v="19.10.2023թ _x000a_N 2033-Կ"/>
    <x v="46"/>
    <x v="0"/>
    <x v="0"/>
    <d v="2023-10-25T00:00:00"/>
    <d v="2023-10-28T00:00:00"/>
    <x v="15"/>
    <n v="221.54874999999998"/>
    <n v="334.99900000000002"/>
    <n v="334.99900000000002"/>
    <n v="0"/>
    <n v="3"/>
    <n v="353.50099999999998"/>
    <n v="4"/>
    <n v="197.69499999999999"/>
    <n v="0"/>
    <n v="886.19499999999994"/>
  </r>
  <r>
    <x v="6"/>
    <s v="7.18"/>
    <s v="2023 թվական, _x000a_4-րդ  եռամսյակ"/>
    <s v="13.10.2023թ _x000a_N 1976-Կ"/>
    <x v="48"/>
    <x v="0"/>
    <x v="0"/>
    <d v="2023-10-15T00:00:00"/>
    <d v="2023-10-20T00:00:00"/>
    <x v="18"/>
    <n v="44.249333333333333"/>
    <n v="129"/>
    <n v="129"/>
    <n v="0"/>
    <n v="5"/>
    <n v="136.49600000000001"/>
    <n v="6"/>
    <n v="0"/>
    <n v="0"/>
    <n v="265.49599999999998"/>
  </r>
  <r>
    <x v="6"/>
    <s v="7.19"/>
    <s v="2023 թվական, _x000a_4-րդ  եռամսյակ"/>
    <s v="13.10.2023թ _x000a_N 1976-Կ"/>
    <x v="42"/>
    <x v="0"/>
    <x v="0"/>
    <d v="2023-10-15T00:00:00"/>
    <d v="2023-10-20T00:00:00"/>
    <x v="18"/>
    <n v="0"/>
    <n v="0"/>
    <n v="0"/>
    <n v="0"/>
    <n v="5"/>
    <n v="0"/>
    <n v="6"/>
    <n v="0"/>
    <n v="0"/>
    <n v="0"/>
  </r>
  <r>
    <x v="6"/>
    <s v="7.20"/>
    <s v="2023 թվական, _x000a_4-րդ  եռամսյակ"/>
    <s v="13.10.2023թ _x000a_N 1978-Կ"/>
    <x v="42"/>
    <x v="0"/>
    <x v="0"/>
    <d v="2023-10-17T00:00:00"/>
    <d v="2023-10-19T00:00:00"/>
    <x v="11"/>
    <n v="117.70066666666668"/>
    <n v="325.75200000000001"/>
    <n v="325.75200000000001"/>
    <n v="0"/>
    <n v="2"/>
    <n v="27.35"/>
    <n v="3"/>
    <n v="0"/>
    <n v="0"/>
    <n v="353.10200000000003"/>
  </r>
  <r>
    <x v="6"/>
    <s v="7.21"/>
    <s v="2023 թվական, _x000a_4-րդ  եռամսյակ"/>
    <s v="25.10.2023թ _x000a_N 1062-Կ"/>
    <x v="45"/>
    <x v="0"/>
    <x v="0"/>
    <d v="2023-10-26T00:00:00"/>
    <d v="2023-10-26T00:00:00"/>
    <x v="13"/>
    <n v="30.594000000000001"/>
    <n v="0"/>
    <n v="0"/>
    <n v="0"/>
    <n v="0"/>
    <n v="0"/>
    <n v="1"/>
    <n v="30.594000000000001"/>
    <n v="0"/>
    <n v="30.594000000000001"/>
  </r>
  <r>
    <x v="6"/>
    <s v="7.22"/>
    <s v="2023 թվական, _x000a_4-րդ  եռամսյակ"/>
    <s v="01.11.2023թ _x000a_N 2140-Կ"/>
    <x v="50"/>
    <x v="0"/>
    <x v="0"/>
    <d v="2023-11-03T00:00:00"/>
    <d v="2023-11-07T00:00:00"/>
    <x v="25"/>
    <n v="36.617399999999996"/>
    <n v="0"/>
    <n v="0"/>
    <n v="0"/>
    <n v="4"/>
    <n v="0"/>
    <n v="5"/>
    <n v="183.08699999999999"/>
    <n v="0"/>
    <n v="183.08699999999999"/>
  </r>
  <r>
    <x v="6"/>
    <s v="7.23"/>
    <s v="2023 թվական, _x000a_4-րդ  եռամսյակ"/>
    <s v="01.11.2023թ _x000a_N 2140-Կ"/>
    <x v="45"/>
    <x v="0"/>
    <x v="0"/>
    <d v="2023-11-03T00:00:00"/>
    <d v="2023-11-07T00:00:00"/>
    <x v="25"/>
    <n v="29.294"/>
    <n v="0"/>
    <n v="0"/>
    <n v="0"/>
    <n v="4"/>
    <n v="0"/>
    <n v="5"/>
    <n v="146.47"/>
    <n v="0"/>
    <n v="146.47"/>
  </r>
  <r>
    <x v="6"/>
    <s v="7.24"/>
    <s v="2023 թվական, _x000a_4-րդ  եռամսյակ"/>
    <s v="01.11.2023թ _x000a_N 2140-Կ"/>
    <x v="51"/>
    <x v="0"/>
    <x v="0"/>
    <d v="2023-11-03T00:00:00"/>
    <d v="2023-11-07T00:00:00"/>
    <x v="25"/>
    <n v="51.264400000000002"/>
    <n v="0"/>
    <n v="0"/>
    <n v="0"/>
    <n v="4"/>
    <n v="0"/>
    <n v="5"/>
    <n v="256.322"/>
    <n v="0"/>
    <n v="256.322"/>
  </r>
  <r>
    <x v="6"/>
    <s v="7.25"/>
    <s v="2023 թվական, _x000a_4-րդ  եռամսյակ"/>
    <s v="01.11.2023թ _x000a_N 2115-Կ"/>
    <x v="46"/>
    <x v="0"/>
    <x v="0"/>
    <d v="2023-10-29T00:00:00"/>
    <d v="2023-11-01T00:00:00"/>
    <x v="23"/>
    <n v="38.045249999999996"/>
    <n v="107.113"/>
    <n v="107.113"/>
    <n v="0"/>
    <n v="3"/>
    <n v="0"/>
    <n v="4"/>
    <n v="45.067999999999998"/>
    <n v="0"/>
    <n v="152.18099999999998"/>
  </r>
  <r>
    <x v="6"/>
    <s v="7.26"/>
    <s v="2023 թվական, _x000a_4-րդ  եռամսյակ"/>
    <s v="25.10.2023թ _x000a_N 2098-Կ"/>
    <x v="52"/>
    <x v="0"/>
    <x v="0"/>
    <d v="2023-10-25T00:00:00"/>
    <d v="2023-10-27T00:00:00"/>
    <x v="15"/>
    <n v="195.75300000000001"/>
    <n v="328.68299999999999"/>
    <n v="328.68299999999999"/>
    <n v="0"/>
    <n v="2"/>
    <n v="110.09399999999999"/>
    <n v="3"/>
    <n v="148.482"/>
    <n v="0"/>
    <n v="587.25900000000001"/>
  </r>
  <r>
    <x v="6"/>
    <s v="7.27"/>
    <s v="2023 թվական, _x000a_4-րդ  եռամսյակ"/>
    <s v="19.10.2023թ _x000a_N 1041-Կ"/>
    <x v="42"/>
    <x v="0"/>
    <x v="0"/>
    <d v="2023-10-25T00:00:00"/>
    <d v="2023-10-27T00:00:00"/>
    <x v="16"/>
    <n v="218.41666666666666"/>
    <n v="497.779"/>
    <n v="497.779"/>
    <n v="0"/>
    <n v="2"/>
    <n v="122.072"/>
    <n v="3"/>
    <n v="35.399000000000001"/>
    <n v="0"/>
    <n v="655.25"/>
  </r>
  <r>
    <x v="6"/>
    <s v="7.28"/>
    <s v="2023 թվական, _x000a_4-րդ  եռամսյակ"/>
    <s v="02.11.2023թ _x000a_N 2154-Կ"/>
    <x v="53"/>
    <x v="0"/>
    <x v="0"/>
    <d v="2023-11-03T00:00:00"/>
    <d v="2023-11-09T00:00:00"/>
    <x v="25"/>
    <n v="36.601999999999997"/>
    <n v="0"/>
    <n v="0"/>
    <n v="0"/>
    <n v="6"/>
    <n v="0"/>
    <n v="7"/>
    <n v="256.214"/>
    <n v="0"/>
    <n v="256.214"/>
  </r>
  <r>
    <x v="6"/>
    <s v="7.29"/>
    <s v="2023 թվական, _x000a_4-րդ  եռամսյակ"/>
    <s v="03.11.2023թ _x000a_N 2166-Կ"/>
    <x v="49"/>
    <x v="0"/>
    <x v="0"/>
    <d v="2023-11-05T00:00:00"/>
    <d v="2023-11-15T00:00:00"/>
    <x v="26"/>
    <n v="135.76963636363635"/>
    <n v="699.88199999999995"/>
    <n v="699.88199999999995"/>
    <n v="0"/>
    <n v="10"/>
    <n v="556.476"/>
    <n v="11"/>
    <n v="208.35"/>
    <n v="28.757999999999999"/>
    <n v="1493.4659999999999"/>
  </r>
  <r>
    <x v="6"/>
    <s v="7.30"/>
    <s v="2023 թվական, _x000a_4-րդ  եռամսյակ"/>
    <s v="10.11.2023թ _x000a_N 1130-Կ"/>
    <x v="47"/>
    <x v="0"/>
    <x v="0"/>
    <d v="2023-11-12T00:00:00"/>
    <d v="2023-11-15T00:00:00"/>
    <x v="27"/>
    <n v="454.76775000000004"/>
    <n v="1397.2950000000001"/>
    <n v="1397.2950000000001"/>
    <n v="0"/>
    <n v="3"/>
    <n v="183.57300000000001"/>
    <n v="4"/>
    <n v="123.19199999999999"/>
    <n v="115.011"/>
    <n v="1819.0710000000001"/>
  </r>
  <r>
    <x v="6"/>
    <s v="7.31"/>
    <s v="2023 թվական, _x000a_4-րդ  եռամսյակ"/>
    <s v="10.11.2023թ _x000a_N 2227-Կ"/>
    <x v="42"/>
    <x v="0"/>
    <x v="0"/>
    <d v="2023-11-12T00:00:00"/>
    <d v="2023-11-15T00:00:00"/>
    <x v="27"/>
    <n v="445.88100000000003"/>
    <n v="1397.2950000000001"/>
    <n v="1397.2950000000001"/>
    <n v="0"/>
    <n v="3"/>
    <n v="210.148"/>
    <n v="4"/>
    <n v="123.26600000000001"/>
    <n v="52.814999999999998"/>
    <n v="1783.5240000000001"/>
  </r>
  <r>
    <x v="6"/>
    <s v="7.32"/>
    <s v="2023 թվական, _x000a_4-րդ  եռամսյակ"/>
    <s v="14.11.2023թ _x000a_N 2261-Կ"/>
    <x v="54"/>
    <x v="0"/>
    <x v="0"/>
    <d v="2023-11-15T00:00:00"/>
    <d v="2023-11-18T00:00:00"/>
    <x v="1"/>
    <n v="97.941000000000003"/>
    <n v="155.81800000000001"/>
    <n v="155.81800000000001"/>
    <n v="0"/>
    <n v="3"/>
    <n v="97.248999999999995"/>
    <n v="4"/>
    <n v="138.697"/>
    <n v="0"/>
    <n v="391.76400000000001"/>
  </r>
  <r>
    <x v="6"/>
    <s v="7.33"/>
    <s v="2023 թվական, _x000a_4-րդ  եռամսյակ"/>
    <s v="14.11.2023թ _x000a_N 2261-Կ"/>
    <x v="55"/>
    <x v="0"/>
    <x v="0"/>
    <d v="2023-11-15T00:00:00"/>
    <d v="2023-11-18T00:00:00"/>
    <x v="1"/>
    <n v="97.941000000000003"/>
    <n v="155.81800000000001"/>
    <n v="155.81800000000001"/>
    <n v="0"/>
    <n v="3"/>
    <n v="97.248999999999995"/>
    <n v="4"/>
    <n v="138.697"/>
    <n v="0"/>
    <n v="391.76400000000001"/>
  </r>
  <r>
    <x v="6"/>
    <s v="7.34"/>
    <s v="2023 թվական, _x000a_4-րդ  եռամսյակ"/>
    <s v="22.11.2023թ _x000a_N 1176-Կ"/>
    <x v="47"/>
    <x v="0"/>
    <x v="0"/>
    <d v="2023-11-23T00:00:00"/>
    <d v="2023-11-26T00:00:00"/>
    <x v="28"/>
    <n v="77.942000000000007"/>
    <n v="130"/>
    <n v="130"/>
    <n v="0"/>
    <n v="3"/>
    <n v="22.106999999999999"/>
    <n v="4"/>
    <n v="159.661"/>
    <n v="0"/>
    <n v="311.76800000000003"/>
  </r>
  <r>
    <x v="6"/>
    <s v="7.35"/>
    <s v="2023 թվական, _x000a_4-րդ  եռամսյակ"/>
    <s v="15.11.2023թ _x000a_N 1153-Կ"/>
    <x v="42"/>
    <x v="0"/>
    <x v="0"/>
    <d v="2023-11-23T00:00:00"/>
    <d v="2023-11-25T00:00:00"/>
    <x v="1"/>
    <n v="129.53833333333333"/>
    <n v="220.08500000000001"/>
    <n v="220.08500000000001"/>
    <n v="0"/>
    <n v="2"/>
    <n v="64.707999999999998"/>
    <n v="3"/>
    <n v="103.822"/>
    <n v="0"/>
    <n v="388.61500000000001"/>
  </r>
  <r>
    <x v="6"/>
    <s v="7.36"/>
    <s v="2023 թվական, _x000a_4-րդ  եռամսյակ"/>
    <s v="01.12.2023թ _x000a_N 2436-Կ"/>
    <x v="42"/>
    <x v="0"/>
    <x v="0"/>
    <d v="2023-12-03T00:00:00"/>
    <d v="2023-12-05T00:00:00"/>
    <x v="23"/>
    <n v="11.280666666666667"/>
    <n v="0"/>
    <n v="0"/>
    <n v="0"/>
    <n v="2"/>
    <m/>
    <n v="3"/>
    <n v="33.841999999999999"/>
    <n v="0"/>
    <n v="33.841999999999999"/>
  </r>
  <r>
    <x v="6"/>
    <s v="7.37"/>
    <s v="2023 թվական, _x000a_4-րդ  եռամսյակ"/>
    <s v="01.12.2023թ _x000a_N 2436-Կ"/>
    <x v="56"/>
    <x v="0"/>
    <x v="0"/>
    <d v="2023-12-03T00:00:00"/>
    <d v="2023-12-05T00:00:00"/>
    <x v="23"/>
    <n v="18.804333333333332"/>
    <n v="0"/>
    <n v="0"/>
    <n v="0"/>
    <n v="2"/>
    <m/>
    <n v="3"/>
    <n v="56.412999999999997"/>
    <n v="0"/>
    <n v="56.412999999999997"/>
  </r>
  <r>
    <x v="6"/>
    <s v="7.38"/>
    <s v="2023 թվական, _x000a_4-րդ  եռամսյակ"/>
    <s v="01.12.2023թ _x000a_N 2436-Կ"/>
    <x v="57"/>
    <x v="0"/>
    <x v="0"/>
    <d v="2023-12-03T00:00:00"/>
    <d v="2023-12-05T00:00:00"/>
    <x v="23"/>
    <n v="18.804333333333332"/>
    <n v="0"/>
    <n v="0"/>
    <n v="0"/>
    <n v="2"/>
    <m/>
    <n v="3"/>
    <n v="56.412999999999997"/>
    <n v="0"/>
    <n v="56.412999999999997"/>
  </r>
  <r>
    <x v="6"/>
    <s v="7.39"/>
    <s v="2023 թվական, _x000a_4-րդ  եռամսյակ"/>
    <s v="01.12.2023թ _x000a_N 2436-Կ"/>
    <x v="58"/>
    <x v="0"/>
    <x v="0"/>
    <d v="2023-12-03T00:00:00"/>
    <d v="2023-12-05T00:00:00"/>
    <x v="23"/>
    <n v="18.804333333333332"/>
    <n v="0"/>
    <n v="0"/>
    <n v="0"/>
    <n v="2"/>
    <m/>
    <n v="3"/>
    <n v="56.412999999999997"/>
    <n v="0"/>
    <n v="56.412999999999997"/>
  </r>
  <r>
    <x v="6"/>
    <s v="7.40"/>
    <s v="2023 թվական, _x000a_4-րդ  եռամսյակ"/>
    <s v="11.12.2023թ _x000a_N 1258-Կ"/>
    <x v="42"/>
    <x v="0"/>
    <x v="0"/>
    <d v="2023-12-15T00:00:00"/>
    <d v="2023-12-19T00:00:00"/>
    <x v="1"/>
    <n v="143.01759999999999"/>
    <n v="232.54900000000001"/>
    <n v="232.54900000000001"/>
    <n v="0"/>
    <n v="4"/>
    <n v="129.79499999999999"/>
    <n v="5"/>
    <n v="173.54400000000001"/>
    <n v="179.2"/>
    <n v="715.08799999999997"/>
  </r>
  <r>
    <x v="6"/>
    <s v="7.41"/>
    <s v="2023 թվական, _x000a_4-րդ  եռամսյակ"/>
    <s v="25.12.2023թ _x000a_N 1302-Կ"/>
    <x v="42"/>
    <x v="0"/>
    <x v="0"/>
    <d v="2023-12-25T00:00:00"/>
    <d v="2023-12-26T00:00:00"/>
    <x v="29"/>
    <n v="85.683499999999995"/>
    <n v="0"/>
    <m/>
    <n v="0"/>
    <n v="1"/>
    <n v="125.97"/>
    <n v="2"/>
    <n v="45.396999999999998"/>
    <n v="0"/>
    <n v="171.36699999999999"/>
  </r>
  <r>
    <x v="7"/>
    <s v="7.42"/>
    <s v="2023 թվական, _x000a_4-րդ  եռամսյակ"/>
    <s v="05․10․2023թ _x000a_N 1911-Կ"/>
    <x v="59"/>
    <x v="0"/>
    <x v="0"/>
    <d v="2023-10-15T00:00:00"/>
    <d v="2023-10-20T00:00:00"/>
    <x v="30"/>
    <n v="124.45466666666665"/>
    <n v="575.70799999999997"/>
    <n v="575.70799999999997"/>
    <n v="0"/>
    <n v="5"/>
    <n v="75.052000000000007"/>
    <n v="6"/>
    <n v="95.968000000000004"/>
    <n v="0"/>
    <n v="746.72799999999995"/>
  </r>
  <r>
    <x v="7"/>
    <s v="7.43"/>
    <s v="2023 թվական, _x000a_4-րդ  եռամսյակ"/>
    <s v="05․10․2023թ _x000a_N 1921-Կ"/>
    <x v="60"/>
    <x v="0"/>
    <x v="0"/>
    <d v="2023-10-15T00:00:00"/>
    <d v="2023-10-20T00:00:00"/>
    <x v="30"/>
    <n v="124.45466666666665"/>
    <n v="575.70799999999997"/>
    <n v="575.70799999999997"/>
    <n v="0"/>
    <n v="5"/>
    <n v="75.052000000000007"/>
    <n v="6"/>
    <n v="95.968000000000004"/>
    <n v="0"/>
    <n v="746.72799999999995"/>
  </r>
  <r>
    <x v="7"/>
    <s v="7.44"/>
    <s v="2023 թվական, _x000a_4-րդ  եռամսյակ"/>
    <s v="14.09.2023թ _x000a_N 1748-Կ"/>
    <x v="61"/>
    <x v="0"/>
    <x v="0"/>
    <d v="2023-10-01T00:00:00"/>
    <d v="2023-10-06T00:00:00"/>
    <x v="2"/>
    <n v="15.648000000000001"/>
    <n v="0"/>
    <n v="0"/>
    <n v="0"/>
    <n v="5"/>
    <n v="0"/>
    <n v="6"/>
    <n v="93.888000000000005"/>
    <n v="0"/>
    <n v="93.888000000000005"/>
  </r>
  <r>
    <x v="7"/>
    <s v="7.45"/>
    <s v="2023 թվական, _x000a_4-րդ  եռամսյակ"/>
    <s v="14.09.2023թ _x000a_N 1747-Կ"/>
    <x v="60"/>
    <x v="0"/>
    <x v="0"/>
    <d v="2023-10-02T00:00:00"/>
    <d v="2023-10-06T00:00:00"/>
    <x v="2"/>
    <n v="19.068999999999999"/>
    <n v="0"/>
    <n v="0"/>
    <n v="0"/>
    <n v="4"/>
    <n v="0"/>
    <n v="5"/>
    <n v="95.344999999999999"/>
    <n v="0"/>
    <n v="95.344999999999999"/>
  </r>
  <r>
    <x v="7"/>
    <s v="7.46"/>
    <s v="2023 թվական, _x000a_4-րդ  եռամսյակ"/>
    <s v="25.08.2023թ _x000a_N 1607-Կ"/>
    <x v="62"/>
    <x v="0"/>
    <x v="0"/>
    <d v="2023-11-05T00:00:00"/>
    <d v="2023-11-09T00:00:00"/>
    <x v="15"/>
    <n v="68.039200000000008"/>
    <n v="146.43799999999999"/>
    <n v="146.43799999999999"/>
    <n v="0"/>
    <n v="4"/>
    <n v="146.86500000000001"/>
    <n v="5"/>
    <n v="46.893000000000001"/>
    <n v="0"/>
    <n v="340.19600000000003"/>
  </r>
  <r>
    <x v="7"/>
    <s v="7.47"/>
    <s v="2023 թվական, _x000a_4-րդ  եռամսյակ"/>
    <s v="02.10.2023թ _x000a_N 1869-Կ"/>
    <x v="61"/>
    <x v="0"/>
    <x v="0"/>
    <d v="2023-11-05T00:00:00"/>
    <d v="2023-11-09T00:00:00"/>
    <x v="15"/>
    <n v="198.47480000000002"/>
    <n v="298.822"/>
    <n v="298.822"/>
    <n v="0"/>
    <n v="4"/>
    <n v="366.59899999999999"/>
    <n v="5"/>
    <n v="247.119"/>
    <n v="79.834000000000003"/>
    <n v="992.37400000000002"/>
  </r>
  <r>
    <x v="7"/>
    <s v="7.48"/>
    <s v="2023 թվական, _x000a_4-րդ  եռամսյակ"/>
    <s v="06.10.2023թ _x000a_N 1921-Կ"/>
    <x v="60"/>
    <x v="0"/>
    <x v="0"/>
    <d v="2023-10-15T00:00:00"/>
    <d v="2023-10-20T00:00:00"/>
    <x v="30"/>
    <n v="8.1630000000000003"/>
    <n v="0"/>
    <n v="0"/>
    <n v="0"/>
    <n v="5"/>
    <n v="48.978000000000002"/>
    <n v="6"/>
    <n v="0"/>
    <n v="0"/>
    <n v="48.978000000000002"/>
  </r>
  <r>
    <x v="7"/>
    <s v="7.49"/>
    <s v="2023 թվական, _x000a_4-րդ  եռամսյակ"/>
    <s v="05.10.2023թ _x000a_N 1911-Կ"/>
    <x v="59"/>
    <x v="0"/>
    <x v="0"/>
    <d v="2023-10-15T00:00:00"/>
    <d v="2023-10-20T00:00:00"/>
    <x v="30"/>
    <n v="8.3296666666666663"/>
    <n v="0"/>
    <n v="0"/>
    <n v="0"/>
    <n v="5"/>
    <n v="49.978000000000002"/>
    <n v="6"/>
    <n v="0"/>
    <n v="0"/>
    <n v="49.978000000000002"/>
  </r>
  <r>
    <x v="7"/>
    <s v="7.50"/>
    <s v="2023 թվական, _x000a_4-րդ  եռամսյակ"/>
    <s v="08.11.2023թ _x000a_N 2204-Կ"/>
    <x v="63"/>
    <x v="0"/>
    <x v="0"/>
    <d v="2023-11-21T00:00:00"/>
    <d v="2023-11-25T00:00:00"/>
    <x v="31"/>
    <n v="160.72139999999999"/>
    <n v="412.43200000000002"/>
    <n v="412.43200000000002"/>
    <n v="0"/>
    <n v="4"/>
    <n v="134.673"/>
    <n v="5"/>
    <n v="163.202"/>
    <n v="93.3"/>
    <n v="803.60699999999997"/>
  </r>
  <r>
    <x v="7"/>
    <s v="7.51"/>
    <s v="2023 թվական, _x000a_4-րդ  եռամսյակ"/>
    <s v="08.11.2023թ _x000a_N 2204-Կ"/>
    <x v="64"/>
    <x v="0"/>
    <x v="0"/>
    <d v="2023-11-21T00:00:00"/>
    <d v="2023-11-25T00:00:00"/>
    <x v="31"/>
    <n v="163.48780000000002"/>
    <n v="412.43200000000002"/>
    <n v="412.43200000000002"/>
    <n v="0"/>
    <n v="4"/>
    <n v="152.30199999999999"/>
    <n v="5"/>
    <n v="163.202"/>
    <n v="89.503"/>
    <n v="817.43900000000008"/>
  </r>
  <r>
    <x v="8"/>
    <s v="8.1"/>
    <s v="2023 թվական, _x000a_4-րդ  եռամսյակ"/>
    <s v="06.10.2023թ _x000a_N 758-Ա"/>
    <x v="65"/>
    <x v="0"/>
    <x v="0"/>
    <d v="2023-10-08T00:00:00"/>
    <d v="2023-10-11T00:00:00"/>
    <x v="32"/>
    <n v="27.025500000000001"/>
    <n v="78.573999999999998"/>
    <n v="78.573999999999998"/>
    <n v="0"/>
    <n v="3"/>
    <n v="0"/>
    <n v="4"/>
    <n v="29.527999999999999"/>
    <n v="0"/>
    <n v="108.102"/>
  </r>
  <r>
    <x v="8"/>
    <s v="8.2"/>
    <s v="2023 թվական, _x000a_4-րդ  եռամսյակ"/>
    <s v="12.10.2023թ _x000a_N 358-Ա"/>
    <x v="66"/>
    <x v="0"/>
    <x v="0"/>
    <d v="2023-10-13T00:00:00"/>
    <d v="2023-10-14T00:00:00"/>
    <x v="10"/>
    <n v="244.24600000000001"/>
    <n v="323.61700000000002"/>
    <n v="323.61700000000002"/>
    <n v="0"/>
    <n v="1"/>
    <n v="67.391000000000005"/>
    <n v="2"/>
    <n v="97.483999999999995"/>
    <n v="0"/>
    <n v="488.49200000000002"/>
  </r>
  <r>
    <x v="8"/>
    <s v="8.3"/>
    <s v="2023 թվական, _x000a_4-րդ  եռամսյակ"/>
    <s v="12.10.2023թ _x000a_N 358-Ա"/>
    <x v="67"/>
    <x v="0"/>
    <x v="0"/>
    <d v="2023-10-13T00:00:00"/>
    <d v="2023-10-14T00:00:00"/>
    <x v="10"/>
    <n v="244.24600000000001"/>
    <n v="323.61700000000002"/>
    <n v="323.61700000000002"/>
    <n v="0"/>
    <n v="1"/>
    <n v="67.391000000000005"/>
    <n v="2"/>
    <n v="97.483999999999995"/>
    <n v="0"/>
    <n v="488.49200000000002"/>
  </r>
  <r>
    <x v="8"/>
    <s v="8.4"/>
    <s v="2023 թվական, _x000a_4-րդ  եռամսյակ"/>
    <s v="22.11.2023թ _x000a_N 1198-Ա"/>
    <x v="68"/>
    <x v="0"/>
    <x v="0"/>
    <d v="2023-11-30T00:00:00"/>
    <d v="2023-12-02T00:00:00"/>
    <x v="18"/>
    <n v="0"/>
    <n v="0"/>
    <n v="0"/>
    <n v="0"/>
    <n v="2"/>
    <n v="0"/>
    <n v="3"/>
    <n v="0"/>
    <n v="0"/>
    <n v="0"/>
  </r>
  <r>
    <x v="8"/>
    <s v="8.5"/>
    <s v="2023 թվական, _x000a_4-րդ  եռամսյակ"/>
    <s v="21.11.2023թ _x000a_N 945-Ա"/>
    <x v="69"/>
    <x v="0"/>
    <x v="0"/>
    <d v="2023-11-27T00:00:00"/>
    <d v="2023-12-02T00:00:00"/>
    <x v="6"/>
    <n v="150.35766666666666"/>
    <n v="328.83800000000002"/>
    <n v="328.83800000000002"/>
    <n v="0"/>
    <n v="5"/>
    <n v="274.55599999999998"/>
    <n v="6"/>
    <n v="298.75200000000001"/>
    <n v="0"/>
    <n v="902.14599999999996"/>
  </r>
  <r>
    <x v="8"/>
    <s v="8.6"/>
    <s v="2023 թվական, _x000a_4-րդ  եռամսյակ"/>
    <s v="30.11.2023թ _x000a_N 1218-Ա"/>
    <x v="68"/>
    <x v="0"/>
    <x v="0"/>
    <d v="2023-12-13T00:00:00"/>
    <d v="2023-12-16T00:00:00"/>
    <x v="3"/>
    <n v="38.408250000000002"/>
    <n v="0"/>
    <n v="0"/>
    <n v="0"/>
    <n v="3"/>
    <n v="0"/>
    <n v="4"/>
    <n v="153.63300000000001"/>
    <n v="0"/>
    <n v="153.63300000000001"/>
  </r>
  <r>
    <x v="9"/>
    <s v="9.1"/>
    <s v="2023 թվական, _x000a_4-րդ  եռամսյակ"/>
    <s v="06․10․2023թ _x000a_N 1251-Ա"/>
    <x v="70"/>
    <x v="0"/>
    <x v="0"/>
    <d v="2023-10-17T00:00:00"/>
    <d v="2023-10-19T00:00:00"/>
    <x v="33"/>
    <n v="117.72799999999999"/>
    <n v="135"/>
    <n v="135"/>
    <n v="0"/>
    <n v="2"/>
    <n v="102.53"/>
    <n v="3"/>
    <n v="115.654"/>
    <n v="0"/>
    <n v="353.18399999999997"/>
  </r>
  <r>
    <x v="9"/>
    <s v="9.2"/>
    <s v="2023 թվական, _x000a_4-րդ  եռամսյակ"/>
    <s v="06․10․2023թ _x000a_N 1251-Ա"/>
    <x v="71"/>
    <x v="0"/>
    <x v="0"/>
    <d v="2023-10-17T00:00:00"/>
    <d v="2023-10-19T00:00:00"/>
    <x v="33"/>
    <n v="117.72799999999999"/>
    <n v="135"/>
    <n v="135"/>
    <n v="0"/>
    <n v="2"/>
    <n v="102.53"/>
    <n v="3"/>
    <n v="115.654"/>
    <n v="0"/>
    <n v="353.18399999999997"/>
  </r>
  <r>
    <x v="9"/>
    <s v="9.3"/>
    <s v="2023 թվական, _x000a_4-րդ  եռամսյակ"/>
    <s v="15․09․2023թ _x000a_N 1136-Ա"/>
    <x v="72"/>
    <x v="0"/>
    <x v="0"/>
    <d v="2023-09-19T00:00:00"/>
    <d v="2023-09-21T00:00:00"/>
    <x v="34"/>
    <n v="63.232333333333337"/>
    <n v="189.697"/>
    <n v="189.697"/>
    <n v="0"/>
    <n v="2"/>
    <n v="0"/>
    <n v="3"/>
    <n v="0"/>
    <n v="0"/>
    <n v="189.697"/>
  </r>
  <r>
    <x v="9"/>
    <s v="9.4"/>
    <s v="2023 թվական, _x000a_4-րդ  եռամսյակ"/>
    <s v="15․09․2023թ _x000a_N 1136-Ա"/>
    <x v="73"/>
    <x v="0"/>
    <x v="0"/>
    <d v="2023-09-19T00:00:00"/>
    <d v="2023-09-21T00:00:00"/>
    <x v="34"/>
    <n v="63.232333333333337"/>
    <n v="189.697"/>
    <n v="189.697"/>
    <n v="0"/>
    <n v="2"/>
    <n v="0"/>
    <n v="3"/>
    <n v="0"/>
    <n v="0"/>
    <n v="189.697"/>
  </r>
  <r>
    <x v="9"/>
    <s v="9.5"/>
    <s v="2023 թվական, _x000a_4-րդ  եռամսյակ"/>
    <s v="15․09․2023թ _x000a_N 1136-Ա"/>
    <x v="74"/>
    <x v="0"/>
    <x v="0"/>
    <d v="2023-09-19T00:00:00"/>
    <d v="2023-09-21T00:00:00"/>
    <x v="34"/>
    <n v="63.232333333333337"/>
    <n v="189.697"/>
    <n v="189.697"/>
    <n v="0"/>
    <n v="2"/>
    <n v="0"/>
    <n v="3"/>
    <n v="0"/>
    <n v="0"/>
    <n v="189.697"/>
  </r>
  <r>
    <x v="9"/>
    <s v="9.6"/>
    <s v="2023 թվական, _x000a_4-րդ  եռամսյակ"/>
    <s v="16․10․2023թ _x000a_N 1300-Ա"/>
    <x v="73"/>
    <x v="0"/>
    <x v="0"/>
    <d v="2023-10-18T00:00:00"/>
    <d v="2023-10-20T00:00:00"/>
    <x v="9"/>
    <n v="65.537666666666667"/>
    <n v="196.613"/>
    <n v="196.613"/>
    <n v="0"/>
    <n v="2"/>
    <n v="0"/>
    <n v="3"/>
    <n v="0"/>
    <n v="0"/>
    <n v="196.613"/>
  </r>
  <r>
    <x v="9"/>
    <s v="9.7"/>
    <s v="2023 թվական, _x000a_4-րդ  եռամսյակ"/>
    <s v="20․09․2023թ _x000a_N 1168-Ա"/>
    <x v="75"/>
    <x v="0"/>
    <x v="0"/>
    <d v="2023-10-17T00:00:00"/>
    <d v="2023-10-20T00:00:00"/>
    <x v="35"/>
    <n v="1.2662500000000001"/>
    <n v="0"/>
    <n v="0"/>
    <n v="0"/>
    <n v="3"/>
    <n v="5.0650000000000004"/>
    <n v="4"/>
    <n v="0"/>
    <n v="0"/>
    <n v="5.0650000000000004"/>
  </r>
  <r>
    <x v="9"/>
    <s v="9.8"/>
    <s v="2023 թվական, _x000a_4-րդ  եռամսյակ"/>
    <s v="20․09․2023թ _x000a_N 1168-Ա"/>
    <x v="76"/>
    <x v="0"/>
    <x v="0"/>
    <d v="2023-10-17T00:00:00"/>
    <d v="2023-10-20T00:00:00"/>
    <x v="35"/>
    <n v="1.2662500000000001"/>
    <n v="0"/>
    <n v="0"/>
    <n v="0"/>
    <n v="3"/>
    <n v="5.0650000000000004"/>
    <n v="4"/>
    <n v="0"/>
    <n v="0"/>
    <n v="5.0650000000000004"/>
  </r>
  <r>
    <x v="9"/>
    <s v="9.9"/>
    <s v="2023 թվական, _x000a_4-րդ  եռամսյակ"/>
    <s v="27․10․2023թ _x000a_N 1366-Ա"/>
    <x v="77"/>
    <x v="0"/>
    <x v="0"/>
    <d v="2023-10-29T00:00:00"/>
    <d v="2023-11-01T00:00:00"/>
    <x v="23"/>
    <n v="34.262250000000002"/>
    <n v="92"/>
    <n v="92"/>
    <n v="0"/>
    <n v="3"/>
    <n v="0"/>
    <n v="4"/>
    <n v="45.048999999999999"/>
    <n v="0"/>
    <n v="137.04900000000001"/>
  </r>
  <r>
    <x v="9"/>
    <s v="9.10"/>
    <s v="2023 թվական, _x000a_4-րդ  եռամսյակ"/>
    <s v="13․11․2023թ _x000a_N 1465-Ա"/>
    <x v="78"/>
    <x v="0"/>
    <x v="0"/>
    <d v="2023-11-26T00:00:00"/>
    <d v="2023-11-30T00:00:00"/>
    <x v="36"/>
    <n v="167.72060000000002"/>
    <n v="344.15499999999997"/>
    <n v="344.15499999999997"/>
    <n v="0"/>
    <n v="4"/>
    <n v="255.19900000000001"/>
    <n v="5"/>
    <n v="239.249"/>
    <n v="0"/>
    <n v="838.60300000000007"/>
  </r>
  <r>
    <x v="9"/>
    <s v="9.11"/>
    <s v="2023 թվական, _x000a_4-րդ  եռամսյակ"/>
    <s v="10․11․2023թ _x000a_N 1457-Ա"/>
    <x v="79"/>
    <x v="0"/>
    <x v="0"/>
    <d v="2023-11-14T00:00:00"/>
    <d v="2023-11-16T00:00:00"/>
    <x v="9"/>
    <n v="133.73133333333334"/>
    <n v="192.88800000000001"/>
    <n v="192.88800000000001"/>
    <n v="0"/>
    <n v="2"/>
    <n v="96.034000000000006"/>
    <n v="3"/>
    <n v="112.27200000000001"/>
    <n v="0"/>
    <n v="401.19400000000002"/>
  </r>
  <r>
    <x v="9"/>
    <s v="9.12"/>
    <s v="2023 թվական, _x000a_4-րդ  եռամսյակ"/>
    <s v="01․11․2023թ _x000a_N 1384-Ա"/>
    <x v="80"/>
    <x v="0"/>
    <x v="0"/>
    <d v="2023-12-10T00:00:00"/>
    <d v="2023-12-16T00:00:00"/>
    <x v="2"/>
    <n v="158.53614285714289"/>
    <n v="279.815"/>
    <n v="279.815"/>
    <n v="0"/>
    <n v="6"/>
    <n v="441"/>
    <n v="7"/>
    <n v="388.93799999999999"/>
    <n v="0"/>
    <n v="1109.7530000000002"/>
  </r>
  <r>
    <x v="9"/>
    <s v="9.13"/>
    <s v="2023 թվական, _x000a_4-րդ  եռամսյակ"/>
    <s v="01․11․2023թ _x000a_N 1384-Ա"/>
    <x v="81"/>
    <x v="0"/>
    <x v="0"/>
    <d v="2023-12-10T00:00:00"/>
    <d v="2023-12-16T00:00:00"/>
    <x v="2"/>
    <n v="158.53614285714289"/>
    <n v="279.815"/>
    <n v="279.815"/>
    <n v="0"/>
    <n v="6"/>
    <n v="441"/>
    <n v="7"/>
    <n v="388.93799999999999"/>
    <n v="0"/>
    <n v="1109.7530000000002"/>
  </r>
  <r>
    <x v="9"/>
    <s v="9.14"/>
    <s v="2023 թվական, _x000a_4-րդ  եռամսյակ"/>
    <s v="22․11․2023թ _x000a_N 1522-Ա"/>
    <x v="82"/>
    <x v="0"/>
    <x v="0"/>
    <d v="2023-11-26T00:00:00"/>
    <d v="2023-11-28T00:00:00"/>
    <x v="13"/>
    <n v="77.252333333333326"/>
    <n v="65.16"/>
    <n v="65.16"/>
    <n v="0"/>
    <n v="2"/>
    <n v="74.847999999999999"/>
    <n v="3"/>
    <n v="91.748999999999995"/>
    <n v="0"/>
    <n v="231.75699999999998"/>
  </r>
  <r>
    <x v="9"/>
    <s v="9.15"/>
    <s v="2023 թվական, _x000a_4-րդ  եռամսյակ"/>
    <s v="22․11․2023թ _x000a_N 1522-Ա"/>
    <x v="83"/>
    <x v="0"/>
    <x v="0"/>
    <d v="2023-11-26T00:00:00"/>
    <d v="2023-11-28T00:00:00"/>
    <x v="13"/>
    <n v="77.252333333333326"/>
    <n v="65.16"/>
    <n v="65.16"/>
    <n v="0"/>
    <n v="2"/>
    <n v="74.847999999999999"/>
    <n v="3"/>
    <n v="91.748999999999995"/>
    <n v="0"/>
    <n v="231.75699999999998"/>
  </r>
  <r>
    <x v="9"/>
    <s v="9.16"/>
    <s v="2023 թվական, _x000a_4-րդ  եռամսյակ"/>
    <s v="23․11․2023թ _x000a_N 1537-Ա"/>
    <x v="84"/>
    <x v="0"/>
    <x v="0"/>
    <d v="2023-11-29T00:00:00"/>
    <d v="2023-12-01T00:00:00"/>
    <x v="1"/>
    <n v="87.733333333333334"/>
    <n v="159.43799999999999"/>
    <n v="159.43799999999999"/>
    <n v="0"/>
    <n v="2"/>
    <n v="0"/>
    <n v="3"/>
    <n v="103.762"/>
    <n v="0"/>
    <n v="263.2"/>
  </r>
  <r>
    <x v="9"/>
    <s v="9.17"/>
    <s v="2023 թվական, _x000a_4-րդ  եռամսյակ"/>
    <s v="08․12․2023թ _x000a_N 1614-Ա"/>
    <x v="84"/>
    <x v="0"/>
    <x v="0"/>
    <d v="2023-12-13T00:00:00"/>
    <d v="2023-12-17T00:00:00"/>
    <x v="2"/>
    <n v="185.9572"/>
    <n v="413.02699999999999"/>
    <n v="413.02699999999999"/>
    <n v="0"/>
    <n v="4"/>
    <n v="240.72399999999999"/>
    <n v="5"/>
    <n v="276.03500000000003"/>
    <n v="0"/>
    <n v="929.78600000000006"/>
  </r>
  <r>
    <x v="9"/>
    <s v="9.18"/>
    <s v="2023 թվական, _x000a_4-րդ  եռամսյակ"/>
    <s v="08․12․2023թ _x000a_N 1614-Ա"/>
    <x v="82"/>
    <x v="0"/>
    <x v="0"/>
    <d v="2023-12-13T00:00:00"/>
    <d v="2023-12-17T00:00:00"/>
    <x v="2"/>
    <n v="123.3586"/>
    <n v="319.387"/>
    <n v="319.387"/>
    <n v="0"/>
    <n v="4"/>
    <n v="131.785"/>
    <n v="5"/>
    <n v="165.62100000000001"/>
    <n v="0"/>
    <n v="616.79300000000001"/>
  </r>
  <r>
    <x v="9"/>
    <s v="9.19"/>
    <s v="2023 թվական, _x000a_4-րդ  եռամսյակ"/>
    <s v="08․12․2023թ _x000a_N 1614-Ա"/>
    <x v="85"/>
    <x v="0"/>
    <x v="0"/>
    <d v="2023-12-13T00:00:00"/>
    <d v="2023-12-15T00:00:00"/>
    <x v="2"/>
    <n v="205.60400000000001"/>
    <n v="319.40600000000001"/>
    <n v="319.40600000000001"/>
    <n v="0"/>
    <n v="2"/>
    <n v="131.785"/>
    <n v="3"/>
    <n v="165.62100000000001"/>
    <n v="0"/>
    <n v="616.81200000000001"/>
  </r>
  <r>
    <x v="9"/>
    <s v="9.20"/>
    <s v="2023 թվական, _x000a_4-րդ  եռամսյակ"/>
    <s v="08․12․2023թ _x000a_N 1601-Ա"/>
    <x v="84"/>
    <x v="0"/>
    <x v="0"/>
    <d v="2023-12-08T00:00:00"/>
    <d v="2023-12-10T00:00:00"/>
    <x v="37"/>
    <n v="45.163000000000004"/>
    <n v="0"/>
    <n v="0"/>
    <n v="0"/>
    <n v="2"/>
    <n v="0"/>
    <n v="3"/>
    <n v="135.489"/>
    <n v="0"/>
    <n v="135.489"/>
  </r>
  <r>
    <x v="9"/>
    <s v="9.21"/>
    <s v="2023 թվական, _x000a_4-րդ  եռամսյակ"/>
    <s v="07․12․2023թ _x000a_N 1612-Ա"/>
    <x v="81"/>
    <x v="0"/>
    <x v="0"/>
    <d v="2023-12-20T00:00:00"/>
    <d v="2023-12-22T00:00:00"/>
    <x v="23"/>
    <n v="59.716333333333331"/>
    <n v="145.10400000000001"/>
    <n v="145.10400000000001"/>
    <n v="0"/>
    <n v="2"/>
    <n v="0"/>
    <n v="3"/>
    <n v="34.045000000000002"/>
    <n v="0"/>
    <n v="179.149"/>
  </r>
  <r>
    <x v="10"/>
    <s v="10.1"/>
    <s v="2023 թվական, _x000a_4-րդ  եռամսյակ"/>
    <s v="19.10.2023թ _x000a_N 1034-Ա"/>
    <x v="86"/>
    <x v="0"/>
    <x v="0"/>
    <d v="2023-10-29T00:00:00"/>
    <d v="2023-11-01T00:00:00"/>
    <x v="23"/>
    <n v="8.8497500000000002"/>
    <n v="35.399000000000001"/>
    <n v="35.399000000000001"/>
    <n v="0"/>
    <n v="3"/>
    <m/>
    <n v="4"/>
    <m/>
    <n v="0"/>
    <n v="35.399000000000001"/>
  </r>
  <r>
    <x v="10"/>
    <s v="10.2"/>
    <s v="2023 թվական, _x000a_4-րդ  եռամսյակ"/>
    <s v="11․09.2023թ _x000a_N 121-Ա "/>
    <x v="87"/>
    <x v="0"/>
    <x v="0"/>
    <d v="2023-10-29T00:00:00"/>
    <d v="2023-11-01T00:00:00"/>
    <x v="23"/>
    <n v="8.8497500000000002"/>
    <n v="35.399000000000001"/>
    <n v="35.399000000000001"/>
    <n v="0"/>
    <n v="3"/>
    <m/>
    <n v="4"/>
    <m/>
    <n v="0"/>
    <n v="35.399000000000001"/>
  </r>
  <r>
    <x v="10"/>
    <s v="10.3"/>
    <s v="2023 թվական, _x000a_4-րդ  եռամսյակ"/>
    <s v="11․09.2023թ _x000a_N 121-Ա "/>
    <x v="88"/>
    <x v="0"/>
    <x v="0"/>
    <d v="2023-10-29T00:00:00"/>
    <d v="2023-11-01T00:00:00"/>
    <x v="23"/>
    <n v="8.8497500000000002"/>
    <n v="35.399000000000001"/>
    <n v="35.399000000000001"/>
    <n v="0"/>
    <n v="3"/>
    <m/>
    <n v="4"/>
    <m/>
    <n v="0"/>
    <n v="35.399000000000001"/>
  </r>
  <r>
    <x v="10"/>
    <s v="10.4"/>
    <s v="2023 թվական, _x000a_4-րդ  եռամսյակ"/>
    <s v="24․11.2023թ _x000a_N 137-Ա/4 "/>
    <x v="89"/>
    <x v="0"/>
    <x v="0"/>
    <d v="2023-11-26T00:00:00"/>
    <d v="2023-12-01T00:00:00"/>
    <x v="25"/>
    <n v="141.98366666666666"/>
    <n v="660"/>
    <n v="660"/>
    <n v="0"/>
    <n v="5"/>
    <m/>
    <n v="6"/>
    <n v="191.90199999999999"/>
    <n v="0"/>
    <n v="851.90200000000004"/>
  </r>
  <r>
    <x v="10"/>
    <s v="10.5"/>
    <s v="2023 թվական, _x000a_4-րդ  եռամսյակ"/>
    <s v="24․11.2023թ _x000a_N 1184-Ա "/>
    <x v="86"/>
    <x v="0"/>
    <x v="0"/>
    <d v="2023-11-26T00:00:00"/>
    <d v="2023-12-01T00:00:00"/>
    <x v="25"/>
    <n v="31.983666666666664"/>
    <n v="0"/>
    <m/>
    <n v="0"/>
    <n v="5"/>
    <m/>
    <n v="6"/>
    <n v="191.90199999999999"/>
    <n v="0"/>
    <n v="191.90199999999999"/>
  </r>
  <r>
    <x v="10"/>
    <s v="10.6"/>
    <s v="2023 թվական, _x000a_4-րդ  եռամսյակ"/>
    <s v="24․11.2023թ _x000a_N 1252-Ա "/>
    <x v="86"/>
    <x v="0"/>
    <x v="0"/>
    <d v="2023-12-12T00:00:00"/>
    <d v="2023-12-15T00:00:00"/>
    <x v="24"/>
    <n v="0"/>
    <n v="0"/>
    <m/>
    <n v="0"/>
    <n v="3"/>
    <m/>
    <n v="4"/>
    <m/>
    <n v="0"/>
    <n v="0"/>
  </r>
  <r>
    <x v="11"/>
    <s v="11.1"/>
    <s v="2023 թվական, _x000a_4-րդ  եռամսյակ"/>
    <s v="29․09․2023թ _x000a_N 2054-Ա"/>
    <x v="90"/>
    <x v="0"/>
    <x v="0"/>
    <d v="2023-10-01T00:00:00"/>
    <d v="2023-10-03T00:00:00"/>
    <x v="38"/>
    <n v="62.320666666666661"/>
    <n v="88.5"/>
    <n v="88.5"/>
    <n v="0"/>
    <n v="2"/>
    <n v="30.9"/>
    <n v="3"/>
    <n v="67.572000000000003"/>
    <n v="0"/>
    <n v="186.96199999999999"/>
  </r>
  <r>
    <x v="11"/>
    <s v="11.2"/>
    <s v="2023 թվական, _x000a_4-րդ  եռամսյակ"/>
    <s v="26․09․2023թ _x000a_N 2018-Ա"/>
    <x v="91"/>
    <x v="0"/>
    <x v="0"/>
    <d v="2023-09-27T00:00:00"/>
    <d v="2023-09-29T00:00:00"/>
    <x v="39"/>
    <n v="0"/>
    <n v="0"/>
    <n v="0"/>
    <n v="0"/>
    <n v="2"/>
    <n v="0"/>
    <n v="3"/>
    <n v="0"/>
    <n v="0"/>
    <n v="0"/>
  </r>
  <r>
    <x v="11"/>
    <s v="11.3"/>
    <s v="2023 թվական, _x000a_4-րդ  եռամսյակ"/>
    <s v="19․10․2023թ _x000a_N 2174-Ա"/>
    <x v="92"/>
    <x v="0"/>
    <x v="0"/>
    <d v="2023-10-23T00:00:00"/>
    <d v="2023-10-27T00:00:00"/>
    <x v="40"/>
    <n v="174.84620000000001"/>
    <n v="589.83500000000004"/>
    <n v="589.83500000000004"/>
    <n v="0"/>
    <n v="4"/>
    <n v="153.80000000000001"/>
    <n v="5"/>
    <n v="130.59200000000001"/>
    <n v="0"/>
    <n v="874.23099999999999"/>
  </r>
  <r>
    <x v="11"/>
    <s v="11.4"/>
    <s v="2023 թվական, _x000a_4-րդ  եռամսյակ"/>
    <s v="19․10․2023թ _x000a_N 2174-Ա"/>
    <x v="93"/>
    <x v="0"/>
    <x v="0"/>
    <d v="2023-10-23T00:00:00"/>
    <d v="2023-10-27T00:00:00"/>
    <x v="40"/>
    <n v="168.84880000000001"/>
    <n v="589.83500000000004"/>
    <n v="589.83500000000004"/>
    <n v="0"/>
    <n v="4"/>
    <n v="123.8"/>
    <n v="5"/>
    <n v="130.59200000000001"/>
    <n v="0"/>
    <n v="844.24400000000003"/>
  </r>
  <r>
    <x v="11"/>
    <s v="11.5"/>
    <s v="2023 թվական, _x000a_4-րդ  եռամսյակ"/>
    <s v="18.10.2023թ _x000a_N 750-Ա"/>
    <x v="94"/>
    <x v="0"/>
    <x v="0"/>
    <d v="2023-10-19T00:00:00"/>
    <d v="2023-10-20T00:00:00"/>
    <x v="9"/>
    <n v="92.372"/>
    <n v="184.744"/>
    <n v="184.744"/>
    <n v="0"/>
    <n v="1"/>
    <n v="0"/>
    <n v="2"/>
    <n v="0"/>
    <n v="0"/>
    <n v="184.744"/>
  </r>
  <r>
    <x v="11"/>
    <s v="11.6"/>
    <s v="2023 թվական, _x000a_4-րդ  եռամսյակ"/>
    <s v="25.10.2023թ _x000a_N 1062-Ա"/>
    <x v="91"/>
    <x v="0"/>
    <x v="0"/>
    <d v="2023-11-06T00:00:00"/>
    <d v="2023-11-10T00:00:00"/>
    <x v="13"/>
    <n v="6.1164000000000005"/>
    <n v="0"/>
    <n v="0"/>
    <n v="0"/>
    <n v="4"/>
    <n v="0"/>
    <n v="5"/>
    <n v="30.582000000000001"/>
    <n v="0"/>
    <n v="30.582000000000001"/>
  </r>
  <r>
    <x v="11"/>
    <s v="11.7"/>
    <s v="2023 թվական, _x000a_4-րդ  եռամսյակ"/>
    <s v="02․11․2023թ _x000a_N 30-ԱԳ "/>
    <x v="95"/>
    <x v="0"/>
    <x v="0"/>
    <d v="2023-11-06T00:00:00"/>
    <d v="2023-11-10T00:00:00"/>
    <x v="14"/>
    <n v="55.546000000000006"/>
    <n v="0"/>
    <n v="0"/>
    <n v="0"/>
    <n v="4"/>
    <n v="118.8"/>
    <n v="5"/>
    <n v="158.94399999999999"/>
    <n v="0"/>
    <n v="277.73"/>
  </r>
  <r>
    <x v="11"/>
    <s v="11.8"/>
    <s v="2023 թվական, _x000a_4-րդ  եռամսյակ"/>
    <s v="13․11․2023թ _x000a_N 1132-Ա "/>
    <x v="96"/>
    <x v="0"/>
    <x v="0"/>
    <d v="2023-11-13T00:00:00"/>
    <d v="2023-11-16T00:00:00"/>
    <x v="18"/>
    <n v="88.679749999999999"/>
    <n v="150"/>
    <n v="150"/>
    <n v="0"/>
    <n v="3"/>
    <n v="0"/>
    <n v="4"/>
    <n v="204.71899999999999"/>
    <n v="0"/>
    <n v="354.71899999999999"/>
  </r>
  <r>
    <x v="11"/>
    <s v="11.9"/>
    <s v="2023 թվական, _x000a_4-րդ  եռամսյակ"/>
    <s v="10․11․2023թ _x000a_N 2322-Ա "/>
    <x v="97"/>
    <x v="0"/>
    <x v="0"/>
    <d v="2023-11-13T00:00:00"/>
    <d v="2023-11-16T00:00:00"/>
    <x v="41"/>
    <n v="190.91125"/>
    <n v="380.137"/>
    <n v="380.137"/>
    <n v="0"/>
    <n v="3"/>
    <n v="179"/>
    <n v="4"/>
    <n v="204.51599999999999"/>
    <n v="0"/>
    <n v="763.64499999999998"/>
  </r>
  <r>
    <x v="11"/>
    <s v="11.10"/>
    <s v="2023 թվական, _x000a_4-րդ  եռամսյակ"/>
    <s v="14․11․2023թ _x000a_N 2334-Ա "/>
    <x v="98"/>
    <x v="0"/>
    <x v="0"/>
    <d v="2023-11-14T00:00:00"/>
    <d v="2023-11-16T00:00:00"/>
    <x v="10"/>
    <n v="171.66233333333332"/>
    <n v="227.46299999999999"/>
    <n v="227.46299999999999"/>
    <n v="0"/>
    <n v="2"/>
    <n v="138.4"/>
    <n v="3"/>
    <n v="149.14400000000001"/>
    <n v="0"/>
    <n v="514.98699999999997"/>
  </r>
  <r>
    <x v="11"/>
    <s v="11.11"/>
    <s v="2023 թվական, _x000a_4-րդ  եռամսյակ"/>
    <s v="13․11․2023թ _x000a_N 2333-Ա "/>
    <x v="99"/>
    <x v="0"/>
    <x v="0"/>
    <d v="2023-11-13T00:00:00"/>
    <d v="2023-11-16T00:00:00"/>
    <x v="18"/>
    <n v="88.678249999999991"/>
    <n v="150"/>
    <n v="150"/>
    <n v="0"/>
    <n v="3"/>
    <n v="0"/>
    <n v="4"/>
    <n v="204.71299999999999"/>
    <n v="0"/>
    <n v="354.71299999999997"/>
  </r>
  <r>
    <x v="11"/>
    <s v="11.13"/>
    <s v="2023 թվական, _x000a_4-րդ  եռամսյակ"/>
    <s v="22․11․2023թ _x000a_N 2393-Ա "/>
    <x v="97"/>
    <x v="0"/>
    <x v="0"/>
    <d v="2023-11-24T00:00:00"/>
    <d v="2023-11-25T00:00:00"/>
    <x v="2"/>
    <n v="189.10599999999999"/>
    <n v="221.46899999999999"/>
    <n v="221.46899999999999"/>
    <n v="0"/>
    <n v="1"/>
    <n v="44.5"/>
    <n v="2"/>
    <n v="112.212"/>
    <n v="0"/>
    <n v="378.21199999999999"/>
  </r>
  <r>
    <x v="11"/>
    <s v="11.14"/>
    <s v="2023 թվական, _x000a_4-րդ  եռամսյակ"/>
    <s v="29․11․2023թ _x000a_N 842-Ա "/>
    <x v="100"/>
    <x v="0"/>
    <x v="0"/>
    <d v="2023-12-02T00:00:00"/>
    <d v="2023-12-09T00:00:00"/>
    <x v="42"/>
    <n v="120.395875"/>
    <n v="329.66699999999997"/>
    <n v="329.66699999999997"/>
    <n v="0"/>
    <n v="7"/>
    <n v="298.60000000000002"/>
    <n v="8"/>
    <n v="334.88"/>
    <n v="0"/>
    <n v="963.16700000000003"/>
  </r>
  <r>
    <x v="11"/>
    <s v="11.15"/>
    <s v="2023 թվական, _x000a_4-րդ  եռամսյակ"/>
    <s v="30․11․2023թ _x000a_N 1219-Ա "/>
    <x v="96"/>
    <x v="0"/>
    <x v="0"/>
    <d v="2023-12-03T00:00:00"/>
    <d v="2023-12-06T00:00:00"/>
    <x v="42"/>
    <n v="93.90925"/>
    <n v="198.13499999999999"/>
    <n v="198.13499999999999"/>
    <n v="0"/>
    <n v="3"/>
    <n v="0"/>
    <n v="4"/>
    <n v="167.50200000000001"/>
    <n v="10"/>
    <n v="375.637"/>
  </r>
  <r>
    <x v="11"/>
    <s v="11.16"/>
    <s v="2023 թվական, _x000a_4-րդ  եռամսյակ"/>
    <s v="29․11․2023թ _x000a_N 2452-Ա "/>
    <x v="93"/>
    <x v="0"/>
    <x v="0"/>
    <d v="2023-12-02T00:00:00"/>
    <d v="2023-12-09T00:00:00"/>
    <x v="42"/>
    <n v="120.36149999999999"/>
    <n v="329.66699999999997"/>
    <n v="329.66699999999997"/>
    <n v="0"/>
    <n v="7"/>
    <n v="298.3"/>
    <n v="8"/>
    <n v="334.88"/>
    <n v="0"/>
    <n v="962.89199999999994"/>
  </r>
  <r>
    <x v="11"/>
    <s v="11.17"/>
    <s v="2023 թվական, _x000a_4-րդ  եռամսյակ"/>
    <s v="29․11․2023թ _x000a_N 2453-Ա "/>
    <x v="97"/>
    <x v="0"/>
    <x v="0"/>
    <d v="2023-11-30T00:00:00"/>
    <d v="2023-12-12T00:00:00"/>
    <x v="18"/>
    <n v="11.796384615384616"/>
    <n v="0"/>
    <n v="0"/>
    <n v="0"/>
    <n v="12"/>
    <n v="0"/>
    <n v="13"/>
    <n v="153.35300000000001"/>
    <n v="0"/>
    <n v="153.35300000000001"/>
  </r>
  <r>
    <x v="11"/>
    <s v="11.18"/>
    <s v="2023 թվական, _x000a_4-րդ  եռամսյակ"/>
    <s v="12․11․2023թ _x000a_N 2540-Ա "/>
    <x v="101"/>
    <x v="0"/>
    <x v="0"/>
    <d v="2023-12-14T00:00:00"/>
    <d v="2023-12-16T00:00:00"/>
    <x v="18"/>
    <n v="223.43533333333335"/>
    <n v="394.08600000000001"/>
    <n v="394.08600000000001"/>
    <n v="0"/>
    <n v="2"/>
    <n v="122.5"/>
    <n v="3"/>
    <n v="153.768"/>
    <n v="0"/>
    <n v="670.30600000000004"/>
  </r>
  <r>
    <x v="11"/>
    <s v="11.19"/>
    <s v="2023 թվական, _x000a_4-րդ  եռամսյակ"/>
    <s v="12․11․2023թ _x000a_N 2540-Ա "/>
    <x v="102"/>
    <x v="0"/>
    <x v="0"/>
    <d v="2023-12-14T00:00:00"/>
    <d v="2023-12-16T00:00:00"/>
    <x v="18"/>
    <n v="223.43533333333335"/>
    <n v="394.08600000000001"/>
    <n v="394.08600000000001"/>
    <n v="0"/>
    <n v="2"/>
    <n v="122.5"/>
    <n v="3"/>
    <n v="153.768"/>
    <n v="0"/>
    <n v="670.30600000000004"/>
  </r>
  <r>
    <x v="12"/>
    <s v="11.20"/>
    <s v="2023 թվական, _x000a_4-րդ  եռամսյակ"/>
    <s v="28․09․2023թ_x000a_ N 2028-Ա"/>
    <x v="103"/>
    <x v="0"/>
    <x v="0"/>
    <d v="2023-10-01T00:00:00"/>
    <d v="2023-10-05T00:00:00"/>
    <x v="43"/>
    <n v="42.445799999999998"/>
    <n v="88.5"/>
    <n v="88.5"/>
    <n v="0"/>
    <n v="4"/>
    <n v="33"/>
    <n v="5"/>
    <n v="90.771000000000001"/>
    <n v="0"/>
    <n v="212.22899999999998"/>
  </r>
  <r>
    <x v="12"/>
    <s v="11.21"/>
    <s v="2023 թվական, _x000a_4-րդ  եռամսյակ"/>
    <s v="28․09․2023թ_x000a_ N 694-Ա"/>
    <x v="104"/>
    <x v="0"/>
    <x v="0"/>
    <d v="2023-07-24T00:00:00"/>
    <d v="2023-07-26T00:00:00"/>
    <x v="43"/>
    <n v="70.742999999999995"/>
    <n v="88.5"/>
    <n v="88.5"/>
    <n v="0"/>
    <n v="2"/>
    <n v="33"/>
    <n v="3"/>
    <n v="90.771000000000001"/>
    <n v="0"/>
    <n v="212.22899999999998"/>
  </r>
  <r>
    <x v="12"/>
    <s v="11.22"/>
    <s v="2023 թվական, _x000a_4-րդ  եռամսյակ"/>
    <s v="28․09․2023թ_x000a_ N 694-Ա"/>
    <x v="105"/>
    <x v="0"/>
    <x v="0"/>
    <d v="2023-07-24T00:00:00"/>
    <d v="2023-07-26T00:00:00"/>
    <x v="43"/>
    <n v="70.742999999999995"/>
    <n v="88.5"/>
    <n v="88.5"/>
    <n v="0"/>
    <n v="2"/>
    <n v="33"/>
    <n v="3"/>
    <n v="90.771000000000001"/>
    <n v="0"/>
    <n v="212.22899999999998"/>
  </r>
  <r>
    <x v="12"/>
    <s v="11.23"/>
    <s v="2023 թվական, _x000a_4-րդ  եռամսյակ"/>
    <s v="03․10․2023թ_x000a_ N 2065-Ա"/>
    <x v="103"/>
    <x v="0"/>
    <x v="0"/>
    <d v="2023-10-04T00:00:00"/>
    <d v="2023-10-06T00:00:00"/>
    <x v="44"/>
    <n v="184.62066666666666"/>
    <n v="199.43700000000001"/>
    <n v="199.43700000000001"/>
    <n v="0"/>
    <n v="2"/>
    <n v="155.19999999999999"/>
    <n v="3"/>
    <n v="199.22499999999999"/>
    <n v="0"/>
    <n v="553.86199999999997"/>
  </r>
  <r>
    <x v="12"/>
    <s v="11.24"/>
    <s v="2023 թվական, _x000a_4-րդ  եռամսյակ"/>
    <s v="17․10․2023թ_x000a_ N 746-Ա"/>
    <x v="106"/>
    <x v="0"/>
    <x v="0"/>
    <d v="2023-10-23T00:00:00"/>
    <d v="2023-10-27T00:00:00"/>
    <x v="45"/>
    <n v="143.40460000000002"/>
    <n v="347.44299999999998"/>
    <n v="347.44299999999998"/>
    <n v="0"/>
    <n v="4"/>
    <n v="190.9"/>
    <n v="5"/>
    <n v="178.72499999999999"/>
    <n v="0"/>
    <n v="717.02300000000002"/>
  </r>
  <r>
    <x v="12"/>
    <s v="11.25"/>
    <s v="2023 թվական, _x000a_4-րդ  եռամսյակ"/>
    <s v="02․11․2023թ_x000a_ N 29-ԱԳ"/>
    <x v="107"/>
    <x v="0"/>
    <x v="0"/>
    <d v="2023-11-06T00:00:00"/>
    <d v="2023-11-10T00:00:00"/>
    <x v="14"/>
    <n v="175.32900000000001"/>
    <n v="397.178"/>
    <n v="397.178"/>
    <n v="0"/>
    <n v="4"/>
    <n v="148.1"/>
    <n v="5"/>
    <n v="158.94399999999999"/>
    <n v="172.44200000000001"/>
    <n v="876.64499999999998"/>
  </r>
  <r>
    <x v="12"/>
    <s v="11.26"/>
    <s v="2023 թվական, _x000a_4-րդ  եռամսյակ"/>
    <s v="02․11․2023թ_x000a_ N 29-ԱԳ"/>
    <x v="108"/>
    <x v="0"/>
    <x v="0"/>
    <d v="2023-11-06T00:00:00"/>
    <d v="2023-11-10T00:00:00"/>
    <x v="14"/>
    <n v="175.32900000000001"/>
    <n v="397.178"/>
    <n v="397.178"/>
    <n v="0"/>
    <n v="4"/>
    <n v="148.1"/>
    <n v="5"/>
    <n v="158.94399999999999"/>
    <n v="172.44200000000001"/>
    <n v="876.64499999999998"/>
  </r>
  <r>
    <x v="12"/>
    <s v="11.27"/>
    <s v="2023 թվական, _x000a_4-րդ  եռամսյակ"/>
    <s v="02․11․2023թ_x000a_ N 29-ԱԳ"/>
    <x v="109"/>
    <x v="0"/>
    <x v="0"/>
    <d v="2023-11-06T00:00:00"/>
    <d v="2023-11-10T00:00:00"/>
    <x v="14"/>
    <n v="175.32900000000001"/>
    <n v="397.178"/>
    <n v="397.178"/>
    <n v="0"/>
    <n v="4"/>
    <n v="148.1"/>
    <n v="5"/>
    <n v="158.94399999999999"/>
    <n v="172.44200000000001"/>
    <n v="876.64499999999998"/>
  </r>
  <r>
    <x v="12"/>
    <s v="11.28"/>
    <s v="2023 թվական, _x000a_4-րդ  եռամսյակ"/>
    <s v="02․11․2023թ_x000a_ N 29-ԱԳ"/>
    <x v="110"/>
    <x v="0"/>
    <x v="0"/>
    <d v="2023-11-06T00:00:00"/>
    <d v="2023-11-10T00:00:00"/>
    <x v="14"/>
    <n v="175.32900000000001"/>
    <n v="397.178"/>
    <n v="397.178"/>
    <n v="0"/>
    <n v="4"/>
    <n v="148.1"/>
    <n v="5"/>
    <n v="158.94399999999999"/>
    <n v="172.44200000000001"/>
    <n v="876.64499999999998"/>
  </r>
  <r>
    <x v="12"/>
    <s v="11.29"/>
    <s v="2023 թվական, _x000a_4-րդ  եռամսյակ"/>
    <s v="02․11․2023թ_x000a_ N 31-ԱԳ"/>
    <x v="103"/>
    <x v="0"/>
    <x v="0"/>
    <d v="2023-11-06T00:00:00"/>
    <d v="2023-11-10T00:00:00"/>
    <x v="14"/>
    <n v="175.32900000000001"/>
    <n v="397.178"/>
    <n v="397.178"/>
    <n v="0"/>
    <n v="4"/>
    <n v="148.1"/>
    <n v="5"/>
    <n v="158.94399999999999"/>
    <n v="172.44200000000001"/>
    <n v="876.64499999999998"/>
  </r>
  <r>
    <x v="12"/>
    <s v="11.30"/>
    <s v="2023 թվական, _x000a_4-րդ  եռամսյակ"/>
    <s v="22․11․2023թ_x000a_ N 825-Ա"/>
    <x v="111"/>
    <x v="0"/>
    <x v="0"/>
    <d v="2023-11-22T00:00:00"/>
    <d v="2023-11-25T00:00:00"/>
    <x v="2"/>
    <n v="181.4975"/>
    <n v="283.87799999999999"/>
    <n v="283.87799999999999"/>
    <n v="0"/>
    <n v="3"/>
    <n v="218.3"/>
    <n v="4"/>
    <n v="223.845"/>
    <n v="0"/>
    <n v="725.99"/>
  </r>
  <r>
    <x v="12"/>
    <s v="11.31"/>
    <s v="2023 թվական, _x000a_4-րդ  եռամսյակ"/>
    <s v="22․11․2023թ_x000a_ N 2392-Ա"/>
    <x v="103"/>
    <x v="0"/>
    <x v="0"/>
    <d v="2023-11-22T00:00:00"/>
    <d v="2023-11-25T00:00:00"/>
    <x v="2"/>
    <n v="182.7475"/>
    <n v="283.87799999999999"/>
    <n v="283.87799999999999"/>
    <n v="0"/>
    <n v="3"/>
    <n v="218.3"/>
    <n v="4"/>
    <n v="223.845"/>
    <n v="5"/>
    <n v="730.99"/>
  </r>
  <r>
    <x v="12"/>
    <s v="11.32"/>
    <s v="2023 թվական, _x000a_4-րդ  եռամսյակ"/>
    <s v="22․11․2023թ_x000a_ N 838-Ա"/>
    <x v="111"/>
    <x v="0"/>
    <x v="0"/>
    <d v="2023-12-01T00:00:00"/>
    <d v="2023-12-08T00:00:00"/>
    <x v="42"/>
    <n v="136.003625"/>
    <n v="329.74700000000001"/>
    <n v="329.74700000000001"/>
    <n v="0"/>
    <n v="7"/>
    <n v="423.4"/>
    <n v="8"/>
    <n v="334.88"/>
    <n v="0"/>
    <n v="1088.029"/>
  </r>
  <r>
    <x v="12"/>
    <s v="11.33"/>
    <s v="2023 թվական, _x000a_4-րդ  եռամսյակ"/>
    <s v="22․11․2023թ_x000a_ N 838-Ա"/>
    <x v="106"/>
    <x v="0"/>
    <x v="0"/>
    <d v="2023-12-01T00:00:00"/>
    <d v="2023-12-08T00:00:00"/>
    <x v="42"/>
    <n v="136.003625"/>
    <n v="329.74700000000001"/>
    <n v="329.74700000000001"/>
    <n v="0"/>
    <n v="7"/>
    <n v="423.4"/>
    <n v="8"/>
    <n v="334.88"/>
    <n v="0"/>
    <n v="1088.029"/>
  </r>
  <r>
    <x v="12"/>
    <s v="11.34"/>
    <s v="2023 թվական, _x000a_4-րդ  եռամսյակ"/>
    <s v="22․11․2023թ_x000a_ N 838-Ա"/>
    <x v="112"/>
    <x v="0"/>
    <x v="0"/>
    <d v="2023-12-01T00:00:00"/>
    <d v="2023-12-08T00:00:00"/>
    <x v="42"/>
    <n v="136.003625"/>
    <n v="329.74700000000001"/>
    <n v="329.74700000000001"/>
    <n v="0"/>
    <n v="7"/>
    <n v="423.4"/>
    <n v="8"/>
    <n v="334.88"/>
    <n v="0"/>
    <n v="1088.029"/>
  </r>
  <r>
    <x v="13"/>
    <s v="12.1"/>
    <s v="2023 թվական, _x000a_4-րդ  եռամսյակ"/>
    <s v="27.09.2023թ _x000a_N 409-Ա "/>
    <x v="113"/>
    <x v="0"/>
    <x v="0"/>
    <d v="2023-09-27T00:00:00"/>
    <d v="2023-09-30T00:00:00"/>
    <x v="1"/>
    <n v="33.832500000000003"/>
    <n v="0"/>
    <n v="0"/>
    <n v="0"/>
    <n v="3"/>
    <n v="0"/>
    <n v="4"/>
    <n v="135.33000000000001"/>
    <n v="0"/>
    <n v="135.33000000000001"/>
  </r>
  <r>
    <x v="13"/>
    <s v="12.2"/>
    <s v="2023 թվական, _x000a_4-րդ  եռամսյակ"/>
    <s v="27.09.2023թ _x000a_N 409-Ա "/>
    <x v="114"/>
    <x v="0"/>
    <x v="0"/>
    <d v="2023-09-27T00:00:00"/>
    <d v="2023-09-30T00:00:00"/>
    <x v="1"/>
    <n v="33.832500000000003"/>
    <n v="0"/>
    <n v="0"/>
    <n v="0"/>
    <n v="3"/>
    <n v="0"/>
    <n v="4"/>
    <n v="135.33000000000001"/>
    <n v="0"/>
    <n v="135.33000000000001"/>
  </r>
  <r>
    <x v="13"/>
    <s v="12.3"/>
    <s v="2023 թվական, _x000a_4-րդ  եռամսյակ"/>
    <s v="27.09.2023թ _x000a_N 409-Ա "/>
    <x v="115"/>
    <x v="0"/>
    <x v="0"/>
    <d v="2023-09-27T00:00:00"/>
    <d v="2023-09-30T00:00:00"/>
    <x v="1"/>
    <n v="33.832500000000003"/>
    <n v="0"/>
    <n v="0"/>
    <n v="0"/>
    <n v="3"/>
    <n v="0"/>
    <n v="4"/>
    <n v="135.33000000000001"/>
    <n v="0"/>
    <n v="135.33000000000001"/>
  </r>
  <r>
    <x v="13"/>
    <s v="12.4"/>
    <s v="2023 թվական, _x000a_4-րդ  եռամսյակ"/>
    <s v="29.09.2023թ _x000a_N 426-Ա "/>
    <x v="116"/>
    <x v="0"/>
    <x v="0"/>
    <d v="2023-10-02T00:00:00"/>
    <d v="2023-10-04T00:00:00"/>
    <x v="13"/>
    <n v="31.422000000000001"/>
    <n v="0"/>
    <n v="0"/>
    <n v="0"/>
    <n v="2"/>
    <n v="0"/>
    <n v="3"/>
    <n v="94.266000000000005"/>
    <n v="0"/>
    <n v="94.266000000000005"/>
  </r>
  <r>
    <x v="13"/>
    <s v="12.5"/>
    <s v="2023 թվական, _x000a_4-րդ  եռամսյակ"/>
    <s v="19.09.2023թ _x000a_N 1367-Ա"/>
    <x v="117"/>
    <x v="0"/>
    <x v="0"/>
    <d v="2023-10-15T00:00:00"/>
    <d v="2023-10-27T00:00:00"/>
    <x v="1"/>
    <n v="78.068615384615384"/>
    <n v="160.69399999999999"/>
    <n v="160.69399999999999"/>
    <n v="0"/>
    <n v="12"/>
    <n v="395.68400000000003"/>
    <n v="13"/>
    <n v="458.51400000000001"/>
    <n v="0"/>
    <n v="1014.8920000000001"/>
  </r>
  <r>
    <x v="13"/>
    <s v="12.6"/>
    <s v="2023 թվական, _x000a_4-րդ  եռամսյակ"/>
    <s v="04.08.2023թ _x000a_N 348-Ա"/>
    <x v="118"/>
    <x v="0"/>
    <x v="0"/>
    <d v="2023-10-01T00:00:00"/>
    <d v="2023-10-05T00:00:00"/>
    <x v="2"/>
    <n v="52.351199999999992"/>
    <n v="0"/>
    <n v="0"/>
    <n v="0"/>
    <n v="4"/>
    <n v="261.75599999999997"/>
    <n v="5"/>
    <n v="0"/>
    <n v="0"/>
    <n v="261.75599999999997"/>
  </r>
  <r>
    <x v="13"/>
    <s v="12.7"/>
    <s v="2023 թվական, _x000a_4-րդ  եռամսյակ"/>
    <s v="05.10.2023թ _x000a_N 1459-Ա"/>
    <x v="119"/>
    <x v="0"/>
    <x v="0"/>
    <d v="2023-10-17T00:00:00"/>
    <d v="2023-10-31T00:00:00"/>
    <x v="1"/>
    <n v="75.439666666666668"/>
    <n v="171.345"/>
    <n v="171.345"/>
    <n v="0"/>
    <n v="14"/>
    <n v="447.44900000000001"/>
    <n v="15"/>
    <n v="512.80100000000004"/>
    <n v="0"/>
    <n v="1131.595"/>
  </r>
  <r>
    <x v="13"/>
    <s v="12.8"/>
    <s v="2023 թվական, _x000a_4-րդ  եռամսյակ"/>
    <s v="23.08.2023թ _x000a_N 367-Ա"/>
    <x v="120"/>
    <x v="0"/>
    <x v="0"/>
    <d v="2023-10-11T00:00:00"/>
    <d v="2023-10-15T00:00:00"/>
    <x v="46"/>
    <n v="22.724600000000002"/>
    <n v="0"/>
    <n v="0"/>
    <n v="0"/>
    <n v="4"/>
    <n v="113.623"/>
    <n v="5"/>
    <n v="0"/>
    <n v="0"/>
    <n v="113.623"/>
  </r>
  <r>
    <x v="13"/>
    <s v="12.9"/>
    <s v="2023 թվական, _x000a_4-րդ  եռամսյակ"/>
    <s v="23.08.2023թ _x000a_N 367-Ա"/>
    <x v="121"/>
    <x v="0"/>
    <x v="0"/>
    <d v="2023-10-11T00:00:00"/>
    <d v="2023-10-15T00:00:00"/>
    <x v="46"/>
    <n v="22.724600000000002"/>
    <n v="0"/>
    <n v="0"/>
    <n v="0"/>
    <n v="4"/>
    <n v="113.623"/>
    <n v="5"/>
    <n v="0"/>
    <n v="0"/>
    <n v="113.623"/>
  </r>
  <r>
    <x v="13"/>
    <s v="12.10"/>
    <s v="2023 թվական, _x000a_4-րդ  եռամսյակ"/>
    <s v="19.09.2023թ _x000a_N 1367-Ա"/>
    <x v="117"/>
    <x v="0"/>
    <x v="0"/>
    <d v="2023-10-15T00:00:00"/>
    <d v="2023-10-27T00:00:00"/>
    <x v="1"/>
    <n v="13.309846153846154"/>
    <n v="0"/>
    <n v="0"/>
    <n v="0"/>
    <n v="12"/>
    <n v="0"/>
    <n v="13"/>
    <n v="173.02799999999999"/>
    <n v="0"/>
    <n v="173.02799999999999"/>
  </r>
  <r>
    <x v="13"/>
    <s v="12.11"/>
    <s v="2023 թվական, _x000a_4-րդ  եռամսյակ"/>
    <s v="27․10․2023թ _x000a_N 1616-Ա"/>
    <x v="122"/>
    <x v="0"/>
    <x v="0"/>
    <d v="2023-11-06T00:00:00"/>
    <d v="2023-11-10T00:00:00"/>
    <x v="1"/>
    <n v="34.605599999999995"/>
    <n v="0"/>
    <n v="0"/>
    <n v="0"/>
    <n v="4"/>
    <n v="0"/>
    <n v="5"/>
    <n v="173.02799999999999"/>
    <n v="0"/>
    <n v="173.02799999999999"/>
  </r>
  <r>
    <x v="13"/>
    <s v="12.12"/>
    <s v="2023 թվական, _x000a_4-րդ  եռամսյակ"/>
    <s v="27․10․2023թ _x000a_N 1616-Ա"/>
    <x v="123"/>
    <x v="0"/>
    <x v="0"/>
    <d v="2023-11-06T00:00:00"/>
    <d v="2023-11-10T00:00:00"/>
    <x v="1"/>
    <n v="34.605599999999995"/>
    <n v="0"/>
    <n v="0"/>
    <n v="0"/>
    <n v="4"/>
    <n v="0"/>
    <n v="5"/>
    <n v="173.02799999999999"/>
    <n v="0"/>
    <n v="173.02799999999999"/>
  </r>
  <r>
    <x v="13"/>
    <s v="12.13"/>
    <s v="2023 թվական, _x000a_4-րդ  եռամսյակ"/>
    <s v="27․10․2023թ _x000a_N 1616-Ա"/>
    <x v="124"/>
    <x v="0"/>
    <x v="0"/>
    <d v="2023-11-06T00:00:00"/>
    <d v="2023-11-10T00:00:00"/>
    <x v="1"/>
    <n v="34.605599999999995"/>
    <n v="0"/>
    <n v="0"/>
    <n v="0"/>
    <n v="4"/>
    <n v="0"/>
    <n v="5"/>
    <n v="173.02799999999999"/>
    <n v="0"/>
    <n v="173.02799999999999"/>
  </r>
  <r>
    <x v="13"/>
    <s v="12.14"/>
    <s v="2023 թվական, _x000a_4-րդ  եռամսյակ"/>
    <s v="27․10․2023թ _x000a_N 1616-Ա"/>
    <x v="125"/>
    <x v="0"/>
    <x v="0"/>
    <d v="2023-11-06T00:00:00"/>
    <d v="2023-11-10T00:00:00"/>
    <x v="1"/>
    <n v="34.605599999999995"/>
    <n v="0"/>
    <n v="0"/>
    <n v="0"/>
    <n v="4"/>
    <n v="0"/>
    <n v="5"/>
    <n v="173.02799999999999"/>
    <n v="0"/>
    <n v="173.02799999999999"/>
  </r>
  <r>
    <x v="13"/>
    <s v="12.15"/>
    <s v="2023 թվական, _x000a_4-րդ  եռամսյակ"/>
    <s v="31․10․2023թ _x000a_N 448-Ա"/>
    <x v="120"/>
    <x v="0"/>
    <x v="0"/>
    <d v="2023-11-06T00:00:00"/>
    <d v="2023-11-10T00:00:00"/>
    <x v="1"/>
    <n v="34.605599999999995"/>
    <n v="0"/>
    <n v="0"/>
    <n v="0"/>
    <n v="4"/>
    <n v="0"/>
    <n v="5"/>
    <n v="173.02799999999999"/>
    <n v="0"/>
    <n v="173.02799999999999"/>
  </r>
  <r>
    <x v="13"/>
    <s v="12.16"/>
    <s v="2023 թվական, _x000a_4-րդ  եռամսյակ"/>
    <s v="31․10․2023թ _x000a_N 449-Ա"/>
    <x v="126"/>
    <x v="0"/>
    <x v="0"/>
    <d v="2023-11-19T00:00:00"/>
    <d v="2023-11-22T00:00:00"/>
    <x v="16"/>
    <n v="121.50375"/>
    <n v="221.36500000000001"/>
    <n v="221.36500000000001"/>
    <n v="0"/>
    <n v="3"/>
    <n v="143.94800000000001"/>
    <n v="4"/>
    <n v="120.702"/>
    <n v="0"/>
    <n v="486.01499999999999"/>
  </r>
  <r>
    <x v="13"/>
    <s v="12.17"/>
    <s v="2023 թվական, _x000a_4-րդ  եռամսյակ"/>
    <s v="31․10․2023թ _x000a_N 449-Ա"/>
    <x v="118"/>
    <x v="0"/>
    <x v="0"/>
    <d v="2023-11-19T00:00:00"/>
    <d v="2023-11-22T00:00:00"/>
    <x v="16"/>
    <n v="121.50375"/>
    <n v="221.36500000000001"/>
    <n v="221.36500000000001"/>
    <n v="0"/>
    <n v="3"/>
    <n v="143.94800000000001"/>
    <n v="4"/>
    <n v="120.702"/>
    <n v="0"/>
    <n v="486.01499999999999"/>
  </r>
  <r>
    <x v="13"/>
    <s v="12.18"/>
    <s v="2023 թվական, _x000a_4-րդ  եռամսյակ"/>
    <s v="10․11․2023թ _x000a_N 446-Ա"/>
    <x v="121"/>
    <x v="0"/>
    <x v="0"/>
    <d v="2023-11-13T00:00:00"/>
    <d v="2023-11-17T00:00:00"/>
    <x v="47"/>
    <n v="158.47740000000002"/>
    <n v="585.33100000000002"/>
    <n v="585.33100000000002"/>
    <n v="0"/>
    <n v="4"/>
    <n v="84.144000000000005"/>
    <n v="5"/>
    <n v="122.91200000000001"/>
    <n v="0"/>
    <n v="792.38700000000006"/>
  </r>
  <r>
    <x v="13"/>
    <s v="12.19"/>
    <s v="2023 թվական, _x000a_4-րդ  եռամսյակ"/>
    <s v="10․10․2023թ _x000a_N 153-Ա"/>
    <x v="127"/>
    <x v="1"/>
    <x v="1"/>
    <d v="2023-10-23T00:00:00"/>
    <d v="2023-11-03T00:00:00"/>
    <x v="0"/>
    <n v="0"/>
    <n v="0"/>
    <n v="0"/>
    <n v="0"/>
    <n v="11"/>
    <n v="0"/>
    <n v="12"/>
    <n v="0"/>
    <n v="0"/>
    <n v="0"/>
  </r>
  <r>
    <x v="13"/>
    <s v="12.20"/>
    <s v="2023 թվական, _x000a_4-րդ  եռամսյակ"/>
    <s v="15․11․2023թ _x000a_N 1656-Ա"/>
    <x v="128"/>
    <x v="0"/>
    <x v="0"/>
    <d v="2023-11-28T00:00:00"/>
    <d v="2023-11-30T00:00:00"/>
    <x v="48"/>
    <n v="24.144666666666666"/>
    <n v="0"/>
    <n v="0"/>
    <n v="0"/>
    <n v="2"/>
    <n v="0"/>
    <n v="3"/>
    <n v="72.433999999999997"/>
    <n v="0"/>
    <n v="72.433999999999997"/>
  </r>
  <r>
    <x v="13"/>
    <s v="12.21"/>
    <s v="2023 թվական, _x000a_4-րդ  եռամսյակ"/>
    <s v="15․11․2023թ _x000a_N 467-Ա"/>
    <x v="113"/>
    <x v="0"/>
    <x v="0"/>
    <d v="2023-11-28T00:00:00"/>
    <d v="2023-11-30T00:00:00"/>
    <x v="48"/>
    <n v="24.144666666666666"/>
    <n v="0"/>
    <n v="0"/>
    <n v="0"/>
    <n v="2"/>
    <n v="0"/>
    <n v="3"/>
    <n v="72.433999999999997"/>
    <n v="0"/>
    <n v="72.433999999999997"/>
  </r>
  <r>
    <x v="13"/>
    <s v="12.22"/>
    <s v="2023 թվական, _x000a_4-րդ  եռամսյակ"/>
    <s v="15․11․2023թ _x000a_N 467-Ա"/>
    <x v="118"/>
    <x v="0"/>
    <x v="0"/>
    <d v="2023-11-28T00:00:00"/>
    <d v="2023-11-30T00:00:00"/>
    <x v="48"/>
    <n v="24.144666666666666"/>
    <n v="0"/>
    <n v="0"/>
    <n v="0"/>
    <n v="2"/>
    <n v="0"/>
    <n v="3"/>
    <n v="72.433999999999997"/>
    <n v="0"/>
    <n v="72.433999999999997"/>
  </r>
  <r>
    <x v="13"/>
    <s v="12.23"/>
    <s v="2023 թվական, _x000a_4-րդ  եռամսյակ"/>
    <s v="15․11․2023թ _x000a_N 467-Ա"/>
    <x v="129"/>
    <x v="0"/>
    <x v="0"/>
    <d v="2023-11-28T00:00:00"/>
    <d v="2023-11-30T00:00:00"/>
    <x v="48"/>
    <n v="24.144666666666666"/>
    <n v="0"/>
    <n v="0"/>
    <n v="0"/>
    <n v="2"/>
    <n v="0"/>
    <n v="3"/>
    <n v="72.433999999999997"/>
    <n v="0"/>
    <n v="72.433999999999997"/>
  </r>
  <r>
    <x v="13"/>
    <s v="12.24"/>
    <s v="2023 թվական, _x000a_4-րդ  եռամսյակ"/>
    <s v="15․11․2023թ _x000a_N 467-Ա"/>
    <x v="114"/>
    <x v="0"/>
    <x v="0"/>
    <d v="2023-11-28T00:00:00"/>
    <d v="2023-11-30T00:00:00"/>
    <x v="48"/>
    <n v="152.38166666666666"/>
    <n v="314.31900000000002"/>
    <n v="314.31900000000002"/>
    <n v="0"/>
    <n v="2"/>
    <n v="70.391999999999996"/>
    <n v="3"/>
    <n v="72.433999999999997"/>
    <n v="0"/>
    <n v="457.14499999999998"/>
  </r>
  <r>
    <x v="13"/>
    <s v="12.25"/>
    <s v="2023 թվական, _x000a_4-րդ  եռամսյակ"/>
    <s v="16․11․2023թ _x000a_N 1603-Ա"/>
    <x v="130"/>
    <x v="1"/>
    <x v="1"/>
    <d v="2023-11-20T00:00:00"/>
    <d v="2023-11-24T00:00:00"/>
    <x v="49"/>
    <n v="0"/>
    <n v="0"/>
    <n v="0"/>
    <n v="0"/>
    <n v="4"/>
    <n v="0"/>
    <n v="5"/>
    <n v="0"/>
    <n v="0"/>
    <n v="0"/>
  </r>
  <r>
    <x v="13"/>
    <s v="12.26"/>
    <s v="2023 թվական, _x000a_4-րդ  եռամսյակ"/>
    <s v="23․03․2023թ _x000a_N 350-Ա"/>
    <x v="122"/>
    <x v="1"/>
    <x v="1"/>
    <d v="2023-11-20T00:00:00"/>
    <d v="2023-11-24T00:00:00"/>
    <x v="0"/>
    <n v="0"/>
    <n v="0"/>
    <n v="0"/>
    <n v="0"/>
    <n v="4"/>
    <n v="0"/>
    <n v="5"/>
    <n v="0"/>
    <n v="0"/>
    <n v="0"/>
  </r>
  <r>
    <x v="13"/>
    <s v="12.27"/>
    <s v="2023 թվական, _x000a_4-րդ  եռամսյակ"/>
    <s v="28․11․2023թ _x000a_N 1804-Ա"/>
    <x v="131"/>
    <x v="0"/>
    <x v="0"/>
    <d v="2023-11-29T00:00:00"/>
    <d v="2023-12-02T00:00:00"/>
    <x v="1"/>
    <n v="95.679000000000002"/>
    <n v="98.88"/>
    <n v="98.88"/>
    <n v="0"/>
    <n v="3"/>
    <n v="145.376"/>
    <n v="4"/>
    <n v="138.46"/>
    <n v="0"/>
    <n v="382.71600000000001"/>
  </r>
  <r>
    <x v="13"/>
    <s v="12.28"/>
    <s v="2023 թվական, _x000a_4-րդ  եռամսյակ"/>
    <s v="17․11․2023թ _x000a_N 469-Ա"/>
    <x v="126"/>
    <x v="0"/>
    <x v="0"/>
    <d v="2023-11-27T00:00:00"/>
    <d v="2023-11-29T00:00:00"/>
    <x v="1"/>
    <n v="129.25333333333333"/>
    <n v="148.92400000000001"/>
    <n v="148.92400000000001"/>
    <n v="0"/>
    <n v="2"/>
    <n v="134.976"/>
    <n v="3"/>
    <n v="103.86"/>
    <n v="0"/>
    <n v="387.76"/>
  </r>
  <r>
    <x v="13"/>
    <s v="12.29"/>
    <s v="2023 թվական, _x000a_4-րդ  եռամսյակ"/>
    <s v="07․12․2023թ _x000a_N 481-Ա"/>
    <x v="126"/>
    <x v="1"/>
    <x v="1"/>
    <d v="2023-12-12T00:00:00"/>
    <d v="2023-12-17T00:00:00"/>
    <x v="50"/>
    <n v="0"/>
    <n v="0"/>
    <n v="0"/>
    <n v="0"/>
    <n v="5"/>
    <n v="0"/>
    <n v="6"/>
    <n v="0"/>
    <n v="0"/>
    <n v="0"/>
  </r>
  <r>
    <x v="14"/>
    <s v="13.1"/>
    <s v="2023 թվական, _x000a_4-րդ  եռամսյակ"/>
    <s v="03.10.2023թ_x000a_ N 72-Ա"/>
    <x v="132"/>
    <x v="0"/>
    <x v="0"/>
    <d v="2023-11-08T00:00:00"/>
    <d v="2023-11-11T00:00:00"/>
    <x v="3"/>
    <n v="163.54124999999999"/>
    <n v="181.679"/>
    <n v="181.679"/>
    <n v="0"/>
    <n v="3"/>
    <n v="235.20099999999999"/>
    <n v="4"/>
    <n v="236.04499999999999"/>
    <n v="1.24"/>
    <n v="654.16499999999996"/>
  </r>
  <r>
    <x v="15"/>
    <s v="14.1"/>
    <s v="2023 թվական, _x000a_4-րդ  եռամսյակ"/>
    <s v="17.09.2023թ_x000a_ N 370-Ա"/>
    <x v="133"/>
    <x v="0"/>
    <x v="0"/>
    <d v="2023-10-09T00:00:00"/>
    <d v="2023-10-13T00:00:00"/>
    <x v="51"/>
    <n v="117.78979999999999"/>
    <n v="246.66200000000001"/>
    <n v="246.66200000000001"/>
    <n v="0"/>
    <n v="4"/>
    <n v="0"/>
    <n v="5"/>
    <n v="342.28699999999998"/>
    <n v="0"/>
    <n v="588.94899999999996"/>
  </r>
  <r>
    <x v="15"/>
    <s v="14.2"/>
    <s v="2023 թվական, _x000a_4-րդ  եռամսյակ"/>
    <s v="17.09.2023թ_x000a_ N 370-Ա"/>
    <x v="134"/>
    <x v="0"/>
    <x v="0"/>
    <d v="2023-10-09T00:00:00"/>
    <d v="2023-10-13T00:00:00"/>
    <x v="51"/>
    <n v="117.78979999999999"/>
    <n v="246.66200000000001"/>
    <n v="246.66200000000001"/>
    <n v="0"/>
    <n v="4"/>
    <n v="0"/>
    <n v="5"/>
    <n v="342.28699999999998"/>
    <n v="0"/>
    <n v="588.94899999999996"/>
  </r>
  <r>
    <x v="15"/>
    <s v="14.3"/>
    <s v="2023 թվական, _x000a_4-րդ  եռամսյակ"/>
    <s v="12.10.2023թ_x000a_ N 394-Ա"/>
    <x v="135"/>
    <x v="0"/>
    <x v="0"/>
    <d v="2023-11-13T00:00:00"/>
    <d v="2023-11-16T00:00:00"/>
    <x v="15"/>
    <n v="303.22624999999999"/>
    <n v="257.517"/>
    <n v="257.517"/>
    <n v="0"/>
    <n v="3"/>
    <n v="454.75200000000001"/>
    <n v="4"/>
    <n v="195.672"/>
    <n v="304.964"/>
    <n v="1212.905"/>
  </r>
  <r>
    <x v="15"/>
    <s v="14.4"/>
    <s v="2023 թվական, _x000a_4-րդ  եռամսյակ"/>
    <s v="12.10.2023թ_x000a_ N 394-Ա"/>
    <x v="136"/>
    <x v="0"/>
    <x v="0"/>
    <d v="2023-11-13T00:00:00"/>
    <d v="2023-11-16T00:00:00"/>
    <x v="15"/>
    <n v="243.69900000000001"/>
    <n v="257.517"/>
    <n v="257.517"/>
    <n v="0"/>
    <n v="3"/>
    <n v="454.75200000000001"/>
    <n v="4"/>
    <n v="195.672"/>
    <n v="66.855000000000004"/>
    <n v="974.79600000000005"/>
  </r>
  <r>
    <x v="15"/>
    <s v="14.5"/>
    <s v="2023 թվական, _x000a_4-րդ  եռամսյակ"/>
    <s v="29.09.2023թ_x000a_ N 376-Ա"/>
    <x v="137"/>
    <x v="0"/>
    <x v="0"/>
    <d v="2023-11-14T00:00:00"/>
    <d v="2023-11-17T00:00:00"/>
    <x v="52"/>
    <n v="166.6645"/>
    <n v="179.54599999999999"/>
    <n v="179.54599999999999"/>
    <n v="0"/>
    <n v="3"/>
    <n v="349.33800000000002"/>
    <n v="4"/>
    <n v="118.02"/>
    <n v="19.754000000000001"/>
    <n v="666.65800000000002"/>
  </r>
  <r>
    <x v="15"/>
    <s v="14.6"/>
    <s v="2023 թվական, _x000a_4-րդ  եռամսյակ"/>
    <s v="29.09.2023թ_x000a_ N 376-Ա"/>
    <x v="138"/>
    <x v="0"/>
    <x v="0"/>
    <d v="2023-11-14T00:00:00"/>
    <d v="2023-11-17T00:00:00"/>
    <x v="52"/>
    <n v="162.17599999999999"/>
    <n v="179.54599999999999"/>
    <n v="179.54599999999999"/>
    <n v="0"/>
    <n v="3"/>
    <n v="349.33800000000002"/>
    <n v="4"/>
    <n v="118.02"/>
    <n v="1.8"/>
    <n v="648.70399999999995"/>
  </r>
  <r>
    <x v="15"/>
    <s v="14.7"/>
    <s v="2023 թվական, _x000a_4-րդ  եռամսյակ"/>
    <s v="01.11.2023թ_x000a_ N 428-Ա"/>
    <x v="139"/>
    <x v="0"/>
    <x v="0"/>
    <d v="2023-11-27T00:00:00"/>
    <d v="2023-11-29T00:00:00"/>
    <x v="1"/>
    <n v="105.27033333333334"/>
    <n v="104.15600000000001"/>
    <n v="104.15600000000001"/>
    <n v="0"/>
    <n v="2"/>
    <n v="107.84"/>
    <n v="3"/>
    <n v="103.815"/>
    <n v="0"/>
    <n v="315.81100000000004"/>
  </r>
  <r>
    <x v="15"/>
    <s v="14.8"/>
    <s v="2023 թվական, _x000a_4-րդ  եռամսյակ"/>
    <s v="01.11.2023թ_x000a_ N 426-Ա"/>
    <x v="140"/>
    <x v="0"/>
    <x v="0"/>
    <d v="2023-11-27T00:00:00"/>
    <d v="2023-11-29T00:00:00"/>
    <x v="1"/>
    <n v="105.27033333333334"/>
    <n v="104.15600000000001"/>
    <n v="104.15600000000001"/>
    <n v="0"/>
    <n v="2"/>
    <n v="107.84"/>
    <n v="3"/>
    <n v="103.815"/>
    <n v="0"/>
    <n v="315.81100000000004"/>
  </r>
  <r>
    <x v="15"/>
    <s v="14.9"/>
    <s v="2023 թվական, _x000a_4-րդ  եռամսյակ"/>
    <s v="01.11.2023թ_x000a_ N 426-Ա"/>
    <x v="141"/>
    <x v="0"/>
    <x v="0"/>
    <d v="2023-11-27T00:00:00"/>
    <d v="2023-11-29T00:00:00"/>
    <x v="1"/>
    <n v="111.96499999999999"/>
    <n v="108.404"/>
    <n v="108.404"/>
    <n v="0"/>
    <n v="2"/>
    <n v="107.84"/>
    <n v="3"/>
    <n v="103.815"/>
    <n v="15.836"/>
    <n v="335.89499999999998"/>
  </r>
  <r>
    <x v="15"/>
    <s v="14.10"/>
    <s v="2023 թվական, _x000a_4-րդ  եռամսյակ"/>
    <s v="20.11.2023թ_x000a_ N 422-Ա"/>
    <x v="135"/>
    <x v="0"/>
    <x v="0"/>
    <d v="2023-12-11T00:00:00"/>
    <d v="2023-12-14T00:00:00"/>
    <x v="53"/>
    <n v="39.545999999999999"/>
    <n v="0"/>
    <n v="0"/>
    <n v="0"/>
    <n v="3"/>
    <n v="0"/>
    <n v="4"/>
    <n v="143.184"/>
    <n v="15"/>
    <n v="158.184"/>
  </r>
  <r>
    <x v="15"/>
    <s v="14.11"/>
    <s v="2023 թվական, _x000a_4-րդ  եռամսյակ"/>
    <s v="20.11.2023թ_x000a_ N 422-Ա"/>
    <x v="136"/>
    <x v="0"/>
    <x v="0"/>
    <d v="2023-12-11T00:00:00"/>
    <d v="2023-12-14T00:00:00"/>
    <x v="53"/>
    <n v="36.246000000000002"/>
    <n v="0"/>
    <n v="0"/>
    <n v="0"/>
    <n v="3"/>
    <n v="0"/>
    <n v="4"/>
    <n v="143.184"/>
    <n v="1.8"/>
    <n v="144.98400000000001"/>
  </r>
  <r>
    <x v="15"/>
    <s v="14.12"/>
    <s v="2023 թվական, _x000a_4-րդ  եռամսյակ"/>
    <s v="20.11.2023թ_x000a_ N 422-Ա"/>
    <x v="142"/>
    <x v="0"/>
    <x v="0"/>
    <d v="2023-12-11T00:00:00"/>
    <d v="2023-12-14T00:00:00"/>
    <x v="53"/>
    <n v="36.246000000000002"/>
    <n v="0"/>
    <n v="0"/>
    <n v="0"/>
    <n v="3"/>
    <n v="0"/>
    <n v="4"/>
    <n v="143.184"/>
    <n v="1.8"/>
    <n v="144.98400000000001"/>
  </r>
  <r>
    <x v="15"/>
    <s v="14.13"/>
    <s v="2023 թվական, _x000a_4-րդ  եռամսյակ"/>
    <s v="10.11.2023թ_x000a_ N 435-Ա"/>
    <x v="143"/>
    <x v="0"/>
    <x v="0"/>
    <d v="2023-12-10T00:00:00"/>
    <d v="2023-12-16T00:00:00"/>
    <x v="54"/>
    <n v="50.366428571428571"/>
    <n v="0"/>
    <n v="0"/>
    <n v="0"/>
    <n v="6"/>
    <n v="241.554"/>
    <n v="7"/>
    <n v="92.995000000000005"/>
    <n v="18.015999999999998"/>
    <n v="352.565"/>
  </r>
  <r>
    <x v="16"/>
    <s v="15.1"/>
    <s v="2023 թվական, _x000a_4-րդ  եռամսյակ"/>
    <s v="04.10.2023թ  _x000a_N 867-ՀՆ"/>
    <x v="144"/>
    <x v="0"/>
    <x v="0"/>
    <d v="2023-10-12T00:00:00"/>
    <d v="2023-10-14T00:00:00"/>
    <x v="10"/>
    <n v="50.632333333333328"/>
    <n v="0"/>
    <n v="0"/>
    <n v="0"/>
    <n v="2"/>
    <n v="0"/>
    <n v="3"/>
    <n v="151.89699999999999"/>
    <n v="0"/>
    <n v="151.89699999999999"/>
  </r>
  <r>
    <x v="16"/>
    <s v="15.2"/>
    <s v="2023 թվական, _x000a_4-րդ  եռամսյակ"/>
    <s v="05.10.2023թ  _x000a_N 879-ԳՔ"/>
    <x v="145"/>
    <x v="0"/>
    <x v="0"/>
    <d v="2023-10-12T00:00:00"/>
    <d v="2023-10-14T00:00:00"/>
    <x v="10"/>
    <n v="82.953333333333333"/>
    <n v="0"/>
    <n v="0"/>
    <n v="0"/>
    <n v="2"/>
    <n v="0"/>
    <n v="3"/>
    <n v="248.86"/>
    <n v="0"/>
    <n v="248.86"/>
  </r>
  <r>
    <x v="16"/>
    <s v="15.3"/>
    <s v="2023 թվական, _x000a_4-րդ  եռամսյակ"/>
    <s v="04.10.2023թ  _x000a_N 865-ՀՆ"/>
    <x v="146"/>
    <x v="0"/>
    <x v="0"/>
    <d v="2023-11-08T00:00:00"/>
    <d v="2023-11-11T00:00:00"/>
    <x v="0"/>
    <n v="146.85575"/>
    <n v="173.333"/>
    <n v="173.333"/>
    <n v="0"/>
    <n v="3"/>
    <n v="132.21199999999999"/>
    <n v="4"/>
    <n v="248.31800000000001"/>
    <n v="33.56"/>
    <n v="587.423"/>
  </r>
  <r>
    <x v="16"/>
    <s v="15.4"/>
    <s v="2023 թվական, _x000a_4-րդ  եռամսյակ"/>
    <s v="23.08.2023թ_x000a_N 745-ՀՆ_x000a_"/>
    <x v="147"/>
    <x v="0"/>
    <x v="0"/>
    <d v="2023-10-08T00:00:00"/>
    <d v="2023-10-11T00:00:00"/>
    <x v="55"/>
    <n v="20.113500000000002"/>
    <n v="0"/>
    <n v="0"/>
    <n v="0"/>
    <n v="3"/>
    <n v="67.540000000000006"/>
    <n v="4"/>
    <n v="0"/>
    <n v="12.914"/>
    <n v="80.454000000000008"/>
  </r>
  <r>
    <x v="16"/>
    <s v="15.5"/>
    <s v="2023 թվական, _x000a_4-րդ  եռամսյակ"/>
    <s v="23.08.2023թ_x000a_N 745-ՀՆ_x000a_"/>
    <x v="144"/>
    <x v="0"/>
    <x v="0"/>
    <d v="2023-10-08T00:00:00"/>
    <d v="2023-10-11T00:00:00"/>
    <x v="55"/>
    <n v="19.377750000000002"/>
    <n v="9.9710000000000001"/>
    <n v="9.9710000000000001"/>
    <n v="0"/>
    <n v="3"/>
    <n v="67.540000000000006"/>
    <n v="4"/>
    <n v="0"/>
    <n v="0"/>
    <n v="77.51100000000001"/>
  </r>
  <r>
    <x v="16"/>
    <s v="15.6"/>
    <s v="2023 թվական, _x000a_4-րդ  եռամսյակ"/>
    <s v="23.08.2023թ_x000a_N 745-ՀՆ_x000a_"/>
    <x v="148"/>
    <x v="0"/>
    <x v="0"/>
    <d v="2023-10-08T00:00:00"/>
    <d v="2023-10-11T00:00:00"/>
    <x v="55"/>
    <n v="19.96875"/>
    <n v="0"/>
    <n v="0"/>
    <n v="0"/>
    <n v="3"/>
    <n v="67.540000000000006"/>
    <n v="4"/>
    <n v="0"/>
    <n v="12.335000000000001"/>
    <n v="79.875"/>
  </r>
  <r>
    <x v="16"/>
    <s v="15.7"/>
    <s v="2023 թվական, _x000a_4-րդ  եռամսյակ"/>
    <s v="25.10.2023թ_x000a_N 985 -ՀՆ"/>
    <x v="147"/>
    <x v="0"/>
    <x v="0"/>
    <d v="2023-10-26T00:00:00"/>
    <d v="2023-10-26T00:00:00"/>
    <x v="13"/>
    <n v="30.582000000000001"/>
    <n v="0"/>
    <n v="0"/>
    <n v="0"/>
    <n v="0"/>
    <n v="0"/>
    <n v="1"/>
    <n v="30.582000000000001"/>
    <n v="0"/>
    <n v="30.582000000000001"/>
  </r>
  <r>
    <x v="16"/>
    <s v="15.8"/>
    <s v="2023 թվական, _x000a_4-րդ  եռամսյակ"/>
    <s v="31.10.2023թ_x000a_N 1016-ՀՆ"/>
    <x v="147"/>
    <x v="0"/>
    <x v="0"/>
    <d v="2023-11-02T00:00:00"/>
    <d v="2023-11-03T00:00:00"/>
    <x v="1"/>
    <n v="128.65600000000001"/>
    <n v="155.749"/>
    <n v="155.749"/>
    <n v="0"/>
    <n v="1"/>
    <n v="32.351999999999997"/>
    <n v="2"/>
    <n v="69.210999999999999"/>
    <n v="0"/>
    <n v="257.31200000000001"/>
  </r>
  <r>
    <x v="16"/>
    <s v="15.9"/>
    <s v="2023 թվական, _x000a_4-րդ  եռամսյակ"/>
    <s v="09.11.2023թ_x000a_N 1055-ՀՆ"/>
    <x v="149"/>
    <x v="0"/>
    <x v="0"/>
    <d v="2023-12-04T00:00:00"/>
    <d v="2023-12-07T00:00:00"/>
    <x v="10"/>
    <n v="165.37774999999999"/>
    <n v="280.58600000000001"/>
    <n v="280.58600000000001"/>
    <n v="0"/>
    <n v="3"/>
    <n v="183.02799999999999"/>
    <n v="4"/>
    <n v="197.89699999999999"/>
    <n v="0"/>
    <n v="661.51099999999997"/>
  </r>
  <r>
    <x v="16"/>
    <s v="15.10"/>
    <s v="2023 թվական, _x000a_4-րդ  եռամսյակ"/>
    <s v="09.11.2023թ_x000a_N 1055-ՀՆ"/>
    <x v="150"/>
    <x v="0"/>
    <x v="0"/>
    <d v="2023-12-04T00:00:00"/>
    <d v="2023-12-07T00:00:00"/>
    <x v="10"/>
    <n v="135.66974999999999"/>
    <n v="161.75399999999999"/>
    <n v="161.75399999999999"/>
    <n v="0"/>
    <n v="3"/>
    <n v="183.02799999999999"/>
    <n v="4"/>
    <n v="197.89699999999999"/>
    <n v="0"/>
    <n v="542.67899999999997"/>
  </r>
  <r>
    <x v="16"/>
    <s v="15.11"/>
    <s v="2023 թվական, _x000a_4-րդ  եռամսյակ"/>
    <s v="10.11.2023թ_x000a_N 1058-ԳՔ"/>
    <x v="145"/>
    <x v="0"/>
    <x v="0"/>
    <d v="2023-11-28T00:00:00"/>
    <d v="2023-12-01T00:00:00"/>
    <x v="13"/>
    <n v="30.62725"/>
    <n v="0"/>
    <n v="0"/>
    <n v="0"/>
    <n v="3"/>
    <n v="0"/>
    <n v="4"/>
    <n v="122.509"/>
    <n v="0"/>
    <n v="122.509"/>
  </r>
  <r>
    <x v="16"/>
    <s v="15.12"/>
    <s v="2023 թվական, _x000a_4-րդ  եռամսյակ"/>
    <s v="10.11.2023թ_x000a_N 1058-ԳՔ"/>
    <x v="151"/>
    <x v="0"/>
    <x v="0"/>
    <d v="2023-11-28T00:00:00"/>
    <d v="2023-12-01T00:00:00"/>
    <x v="13"/>
    <n v="30.62725"/>
    <n v="0"/>
    <n v="0"/>
    <n v="0"/>
    <n v="3"/>
    <n v="0"/>
    <n v="4"/>
    <n v="122.509"/>
    <n v="0"/>
    <n v="122.509"/>
  </r>
  <r>
    <x v="16"/>
    <s v="15.13"/>
    <s v="2023 թվական, _x000a_4-րդ  եռամսյակ"/>
    <s v="10.11.2023թ_x000a_N 1058-ԳՔ"/>
    <x v="152"/>
    <x v="0"/>
    <x v="0"/>
    <d v="2023-11-28T00:00:00"/>
    <d v="2023-12-01T00:00:00"/>
    <x v="13"/>
    <n v="30.62725"/>
    <n v="0"/>
    <n v="0"/>
    <n v="0"/>
    <n v="3"/>
    <n v="0"/>
    <n v="4"/>
    <n v="122.509"/>
    <n v="0"/>
    <n v="122.509"/>
  </r>
  <r>
    <x v="16"/>
    <s v="15.14"/>
    <s v="2023 թվական, _x000a_4-րդ  եռամսյակ"/>
    <s v="10.11.2023թ_x000a_N 1058-ԳՔ"/>
    <x v="153"/>
    <x v="0"/>
    <x v="0"/>
    <d v="2023-11-28T00:00:00"/>
    <d v="2023-12-01T00:00:00"/>
    <x v="13"/>
    <n v="30.62725"/>
    <n v="0"/>
    <n v="0"/>
    <n v="0"/>
    <n v="3"/>
    <n v="0"/>
    <n v="4"/>
    <n v="122.509"/>
    <n v="0"/>
    <n v="122.509"/>
  </r>
  <r>
    <x v="16"/>
    <s v="15.15"/>
    <s v="2023 թվական, _x000a_4-րդ  եռամսյակ"/>
    <s v="14.11.2023թ_x000a_N 1075-ԳՔ"/>
    <x v="154"/>
    <x v="0"/>
    <x v="0"/>
    <d v="2023-11-28T00:00:00"/>
    <d v="2023-12-01T00:00:00"/>
    <x v="0"/>
    <n v="107.95050000000001"/>
    <n v="0"/>
    <n v="0"/>
    <n v="0"/>
    <n v="3"/>
    <n v="185.05799999999999"/>
    <n v="4"/>
    <n v="246.744"/>
    <n v="0"/>
    <n v="431.80200000000002"/>
  </r>
  <r>
    <x v="16"/>
    <s v="15.16"/>
    <s v="2023 թվական, _x000a_4-րդ  եռամսյակ"/>
    <s v="14.11.2023թ_x000a_N 1075-ԳՔ"/>
    <x v="155"/>
    <x v="0"/>
    <x v="0"/>
    <d v="2023-11-28T00:00:00"/>
    <d v="2023-12-01T00:00:00"/>
    <x v="0"/>
    <n v="107.95050000000001"/>
    <n v="0"/>
    <n v="0"/>
    <n v="0"/>
    <n v="3"/>
    <n v="185.05799999999999"/>
    <n v="4"/>
    <n v="246.744"/>
    <n v="0"/>
    <n v="431.80200000000002"/>
  </r>
  <r>
    <x v="16"/>
    <s v="15.17"/>
    <s v="2023 թվական, _x000a_4-րդ  եռամսյակ"/>
    <s v="23.11.2023թ_x000a_N 1121-ՀՆ"/>
    <x v="147"/>
    <x v="0"/>
    <x v="0"/>
    <d v="2023-12-03T00:00:00"/>
    <d v="2023-12-05T00:00:00"/>
    <x v="18"/>
    <n v="159.75666666666666"/>
    <n v="159.02000000000001"/>
    <n v="159.02000000000001"/>
    <n v="0"/>
    <n v="2"/>
    <n v="167.01900000000001"/>
    <n v="3"/>
    <n v="153.23099999999999"/>
    <n v="0"/>
    <n v="479.27"/>
  </r>
  <r>
    <x v="16"/>
    <s v="15.18"/>
    <s v="2023 թվական, _x000a_4-րդ  եռամսյակ"/>
    <s v="23.11.2023թ_x000a_N 1121-ՀՆ"/>
    <x v="144"/>
    <x v="0"/>
    <x v="0"/>
    <d v="2023-12-03T00:00:00"/>
    <d v="2023-12-05T00:00:00"/>
    <x v="18"/>
    <n v="169.84233333333333"/>
    <n v="159.02000000000001"/>
    <n v="159.02000000000001"/>
    <n v="0"/>
    <n v="2"/>
    <n v="167.01900000000001"/>
    <n v="3"/>
    <n v="153.23099999999999"/>
    <n v="30.257000000000001"/>
    <n v="509.52699999999999"/>
  </r>
  <r>
    <x v="17"/>
    <s v="16.1"/>
    <s v="2023 թվական, _x000a_4-րդ  եռամսյակ"/>
    <s v="08.09.2023թ _x000a_N ՆՀ-29-Ա"/>
    <x v="156"/>
    <x v="0"/>
    <x v="0"/>
    <d v="2023-10-03T00:00:00"/>
    <d v="2023-10-12T00:00:00"/>
    <x v="56"/>
    <n v="38.179199999999994"/>
    <n v="0"/>
    <n v="0"/>
    <n v="0"/>
    <n v="9"/>
    <n v="0"/>
    <n v="10"/>
    <n v="318.654"/>
    <n v="63.137999999999998"/>
    <n v="381.79199999999997"/>
  </r>
  <r>
    <x v="17"/>
    <s v="16.2"/>
    <s v="2023 թվական, _x000a_4-րդ  եռամսյակ"/>
    <s v="08.09.2023թ _x000a_N ՆՀ-29-Ա"/>
    <x v="157"/>
    <x v="0"/>
    <x v="0"/>
    <d v="2023-10-03T00:00:00"/>
    <d v="2023-10-12T00:00:00"/>
    <x v="56"/>
    <n v="38.179199999999994"/>
    <n v="0"/>
    <n v="0"/>
    <n v="0"/>
    <n v="9"/>
    <n v="0"/>
    <n v="10"/>
    <n v="318.654"/>
    <n v="63.137999999999998"/>
    <n v="381.79199999999997"/>
  </r>
  <r>
    <x v="17"/>
    <s v="16.3"/>
    <s v="2023 թվական, _x000a_4-րդ  եռամսյակ"/>
    <s v="08.09.2023թ _x000a_N ՆՀ-129-Ա"/>
    <x v="158"/>
    <x v="0"/>
    <x v="0"/>
    <d v="2023-10-03T00:00:00"/>
    <d v="2023-10-12T00:00:00"/>
    <x v="56"/>
    <n v="38.179199999999994"/>
    <n v="0"/>
    <n v="0"/>
    <n v="0"/>
    <n v="9"/>
    <n v="0"/>
    <n v="10"/>
    <n v="318.654"/>
    <n v="63.137999999999998"/>
    <n v="381.79199999999997"/>
  </r>
  <r>
    <x v="17"/>
    <s v="16.4"/>
    <s v="2023 թվական, _x000a_4-րդ  եռամսյակ"/>
    <s v="16.10.2023թ _x000a_N ՆՀ-36-Ա"/>
    <x v="159"/>
    <x v="0"/>
    <x v="0"/>
    <d v="2023-10-03T00:00:00"/>
    <d v="2023-10-12T00:00:00"/>
    <x v="13"/>
    <n v="24.180399999999999"/>
    <n v="0"/>
    <n v="0"/>
    <n v="0"/>
    <n v="9"/>
    <n v="74.709999999999994"/>
    <n v="10"/>
    <n v="167.09399999999999"/>
    <n v="0"/>
    <n v="241.80399999999997"/>
  </r>
  <r>
    <x v="17"/>
    <s v="16.5"/>
    <s v="2023 թվական, _x000a_4-րդ  եռամսյակ"/>
    <s v="16.10.2023թ _x000a_N ՆՀ-36-Ա"/>
    <x v="160"/>
    <x v="0"/>
    <x v="0"/>
    <d v="2023-10-03T00:00:00"/>
    <d v="2023-10-12T00:00:00"/>
    <x v="13"/>
    <n v="24.180399999999999"/>
    <n v="0"/>
    <n v="0"/>
    <n v="0"/>
    <n v="9"/>
    <n v="74.709999999999994"/>
    <n v="10"/>
    <n v="167.09399999999999"/>
    <n v="0"/>
    <n v="241.80399999999997"/>
  </r>
  <r>
    <x v="17"/>
    <s v="16.6"/>
    <s v="2023 թվական, _x000a_4-րդ  եռամսյակ"/>
    <s v="16.10.2023թ _x000a_N ՆՀ-36-Ա"/>
    <x v="161"/>
    <x v="0"/>
    <x v="0"/>
    <d v="2023-10-03T00:00:00"/>
    <d v="2023-10-12T00:00:00"/>
    <x v="13"/>
    <n v="24.180399999999999"/>
    <n v="0"/>
    <n v="0"/>
    <n v="0"/>
    <n v="9"/>
    <n v="74.709999999999994"/>
    <n v="10"/>
    <n v="167.09399999999999"/>
    <n v="0"/>
    <n v="241.80399999999997"/>
  </r>
  <r>
    <x v="17"/>
    <s v="16.7"/>
    <s v="2023 թվական, _x000a_4-րդ  եռամսյակ"/>
    <s v="15.11.2023թ _x000a_N ՆՀ-48-Ա"/>
    <x v="159"/>
    <x v="0"/>
    <x v="0"/>
    <d v="2023-12-05T00:00:00"/>
    <d v="2023-12-09T00:00:00"/>
    <x v="16"/>
    <n v="82.070000000000007"/>
    <n v="259.41300000000001"/>
    <n v="259.41300000000001"/>
    <n v="0"/>
    <n v="4"/>
    <n v="0"/>
    <n v="5"/>
    <n v="150.93700000000001"/>
    <n v="0"/>
    <n v="410.35"/>
  </r>
  <r>
    <x v="17"/>
    <s v="16.8"/>
    <s v="2023 թվական, _x000a_4-րդ  եռամսյակ"/>
    <s v="15.11.2023թ _x000a_N ՆՀ-48-Ա"/>
    <x v="162"/>
    <x v="0"/>
    <x v="0"/>
    <d v="2023-12-05T00:00:00"/>
    <d v="2023-12-09T00:00:00"/>
    <x v="16"/>
    <n v="82.070000000000007"/>
    <n v="259.41300000000001"/>
    <n v="259.41300000000001"/>
    <n v="0"/>
    <n v="4"/>
    <n v="0"/>
    <n v="5"/>
    <n v="150.93700000000001"/>
    <n v="0"/>
    <n v="410.35"/>
  </r>
  <r>
    <x v="18"/>
    <s v="17.1"/>
    <s v="2023 թվական, _x000a_4-րդ  եռամսյակ"/>
    <s v="26․09․2023թ _x000a_N 0232-Ա"/>
    <x v="163"/>
    <x v="0"/>
    <x v="0"/>
    <d v="2023-10-01T00:00:00"/>
    <d v="2023-10-04T00:00:00"/>
    <x v="10"/>
    <n v="51.1755"/>
    <n v="0"/>
    <n v="0"/>
    <n v="0"/>
    <n v="3"/>
    <n v="0"/>
    <n v="4"/>
    <n v="195.702"/>
    <n v="9"/>
    <n v="204.702"/>
  </r>
  <r>
    <x v="18"/>
    <s v="17.2"/>
    <s v="2023 թվական, _x000a_4-րդ  եռամսյակ"/>
    <s v="26․09․2023թ _x000a_N 0232-Ա"/>
    <x v="164"/>
    <x v="0"/>
    <x v="0"/>
    <d v="2023-10-01T00:00:00"/>
    <d v="2023-10-04T00:00:00"/>
    <x v="10"/>
    <n v="48.9255"/>
    <n v="0"/>
    <n v="0"/>
    <n v="0"/>
    <n v="3"/>
    <n v="0"/>
    <n v="4"/>
    <n v="195.702"/>
    <n v="0"/>
    <n v="195.702"/>
  </r>
  <r>
    <x v="18"/>
    <s v="17.3"/>
    <s v="2023 թվական, _x000a_4-րդ  եռամսյակ"/>
    <s v="17․08․2023թ _x000a_N 118-Ա"/>
    <x v="165"/>
    <x v="0"/>
    <x v="0"/>
    <d v="2023-10-04T00:00:00"/>
    <d v="2023-10-06T00:00:00"/>
    <x v="52"/>
    <n v="114.59033333333332"/>
    <n v="224.51499999999999"/>
    <n v="224.51499999999999"/>
    <n v="0"/>
    <n v="2"/>
    <m/>
    <n v="3"/>
    <n v="119.256"/>
    <n v="0"/>
    <n v="343.77099999999996"/>
  </r>
  <r>
    <x v="18"/>
    <s v="17.4"/>
    <s v="2023 թվական, _x000a_4-րդ  եռամսյակ"/>
    <s v="17․08․2023թ _x000a_N 118-Ա"/>
    <x v="166"/>
    <x v="0"/>
    <x v="0"/>
    <d v="2023-10-04T00:00:00"/>
    <d v="2023-10-06T00:00:00"/>
    <x v="52"/>
    <n v="183.47766666666666"/>
    <n v="224.51499999999999"/>
    <n v="224.51499999999999"/>
    <n v="0"/>
    <n v="2"/>
    <n v="206.66200000000001"/>
    <n v="3"/>
    <n v="119.256"/>
    <n v="0"/>
    <n v="550.43299999999999"/>
  </r>
  <r>
    <x v="18"/>
    <s v="17.5"/>
    <s v="2023 թվական, _x000a_4-րդ  եռամսյակ"/>
    <s v="11․09․2023թ _x000a_N 146-Ա"/>
    <x v="166"/>
    <x v="0"/>
    <x v="0"/>
    <d v="2023-10-17T00:00:00"/>
    <d v="2023-10-20T00:00:00"/>
    <x v="57"/>
    <n v="52.60275"/>
    <n v="0"/>
    <n v="0"/>
    <n v="0"/>
    <n v="3"/>
    <n v="210.411"/>
    <n v="4"/>
    <n v="0"/>
    <n v="0"/>
    <n v="210.411"/>
  </r>
  <r>
    <x v="18"/>
    <s v="17.6"/>
    <s v="2023 թվական, _x000a_4-րդ  եռամսյակ"/>
    <s v="27․10․2023թ _x000a_N 0256-Ա"/>
    <x v="167"/>
    <x v="0"/>
    <x v="0"/>
    <d v="2023-11-07T00:00:00"/>
    <d v="2023-11-11T00:00:00"/>
    <x v="58"/>
    <n v="62.068799999999996"/>
    <n v="216.887"/>
    <n v="216.887"/>
    <n v="0"/>
    <n v="4"/>
    <n v="0"/>
    <n v="5"/>
    <n v="82.613"/>
    <n v="10.843999999999999"/>
    <n v="310.34399999999999"/>
  </r>
  <r>
    <x v="18"/>
    <s v="17.7"/>
    <s v="2023 թվական, _x000a_4-րդ  եռամսյակ"/>
    <s v="13․11․2023թ _x000a_N 195-Ա"/>
    <x v="168"/>
    <x v="0"/>
    <x v="0"/>
    <d v="2023-11-15T00:00:00"/>
    <d v="2023-11-18T00:00:00"/>
    <x v="13"/>
    <n v="82.47999999999999"/>
    <n v="0"/>
    <n v="0"/>
    <n v="0"/>
    <n v="3"/>
    <n v="185.53"/>
    <n v="4"/>
    <n v="144.38999999999999"/>
    <n v="0"/>
    <n v="329.91999999999996"/>
  </r>
  <r>
    <x v="18"/>
    <s v="17.8"/>
    <s v="2023 թվական, _x000a_4-րդ  եռամսյակ"/>
    <s v="13․11․2023թ _x000a_N 195-Ա"/>
    <x v="169"/>
    <x v="0"/>
    <x v="0"/>
    <d v="2023-11-15T00:00:00"/>
    <d v="2023-11-18T00:00:00"/>
    <x v="13"/>
    <n v="82.778750000000002"/>
    <n v="0"/>
    <n v="0"/>
    <n v="0"/>
    <n v="3"/>
    <n v="186.72499999999999"/>
    <n v="4"/>
    <n v="144.38999999999999"/>
    <n v="0"/>
    <n v="331.11500000000001"/>
  </r>
  <r>
    <x v="18"/>
    <s v="17.9"/>
    <s v="2023 թվական, _x000a_4-րդ  եռամսյակ"/>
    <s v="26․11․2023թ _x000a_N 0280-Ա"/>
    <x v="170"/>
    <x v="0"/>
    <x v="0"/>
    <d v="2023-11-22T00:00:00"/>
    <d v="2023-11-25T00:00:00"/>
    <x v="59"/>
    <n v="24.304749999999999"/>
    <n v="0"/>
    <n v="0"/>
    <n v="0"/>
    <n v="3"/>
    <n v="0"/>
    <n v="4"/>
    <n v="94.968999999999994"/>
    <n v="2.25"/>
    <n v="97.218999999999994"/>
  </r>
  <r>
    <x v="18"/>
    <s v="17.10"/>
    <s v="2023 թվական, _x000a_4-րդ  եռամսյակ"/>
    <s v="26․11․2023թ _x000a_N 0280-Ա"/>
    <x v="166"/>
    <x v="0"/>
    <x v="0"/>
    <d v="2023-11-22T00:00:00"/>
    <d v="2023-11-25T00:00:00"/>
    <x v="59"/>
    <n v="26.242249999999999"/>
    <n v="0"/>
    <n v="0"/>
    <n v="0"/>
    <n v="3"/>
    <n v="0"/>
    <n v="4"/>
    <n v="94.968999999999994"/>
    <n v="10"/>
    <n v="104.96899999999999"/>
  </r>
  <r>
    <x v="18"/>
    <s v="17.11"/>
    <s v="2023 թվական, _x000a_4-րդ  եռամսյակ"/>
    <s v="21․11․2023թ _x000a_N 203-Ա"/>
    <x v="166"/>
    <x v="0"/>
    <x v="0"/>
    <d v="2023-12-06T00:00:00"/>
    <d v="2023-12-10T00:00:00"/>
    <x v="2"/>
    <n v="166.87479999999999"/>
    <n v="478.851"/>
    <n v="478.851"/>
    <n v="0"/>
    <n v="4"/>
    <n v="132.66300000000001"/>
    <n v="5"/>
    <n v="222.86"/>
    <n v="0"/>
    <n v="834.37400000000002"/>
  </r>
  <r>
    <x v="18"/>
    <s v="17.12"/>
    <s v="2023 թվական, _x000a_4-րդ  եռամսյակ"/>
    <s v="07․12․2023թ _x000a_N 0311-Ա"/>
    <x v="171"/>
    <x v="0"/>
    <x v="0"/>
    <d v="2023-12-11T00:00:00"/>
    <d v="2023-12-15T00:00:00"/>
    <x v="55"/>
    <n v="13.555199999999999"/>
    <n v="0"/>
    <n v="0"/>
    <n v="0"/>
    <n v="4"/>
    <n v="0"/>
    <n v="5"/>
    <n v="67.775999999999996"/>
    <n v="0"/>
    <n v="67.775999999999996"/>
  </r>
  <r>
    <x v="19"/>
    <s v="18.1"/>
    <s v="2023 թվական, _x000a_4-րդ  եռամսյակ"/>
    <s v="08.09.2023թ  _x000a_N 38-Ա"/>
    <x v="172"/>
    <x v="0"/>
    <x v="0"/>
    <d v="2023-09-27T00:00:00"/>
    <d v="2023-10-01T00:00:00"/>
    <x v="59"/>
    <n v="6.8462000000000005"/>
    <n v="0"/>
    <n v="0"/>
    <n v="0"/>
    <n v="4"/>
    <n v="0"/>
    <n v="5"/>
    <n v="0"/>
    <n v="34.231000000000002"/>
    <n v="34.231000000000002"/>
  </r>
  <r>
    <x v="19"/>
    <s v="18.2"/>
    <s v="2023 թվական, _x000a_4-րդ  եռամսյակ"/>
    <s v="08.09.2023թ  _x000a_N 38-Ա"/>
    <x v="173"/>
    <x v="0"/>
    <x v="0"/>
    <d v="2023-09-27T00:00:00"/>
    <d v="2023-10-01T00:00:00"/>
    <x v="59"/>
    <n v="1.92"/>
    <n v="0"/>
    <n v="0"/>
    <n v="0"/>
    <n v="4"/>
    <n v="0"/>
    <n v="5"/>
    <n v="0"/>
    <n v="9.6"/>
    <n v="9.6"/>
  </r>
  <r>
    <x v="19"/>
    <s v="18.3"/>
    <s v="2023 թվական, _x000a_4-րդ  եռամսյակ"/>
    <s v="11.09.2023թ  _x000a_N 39-Ա"/>
    <x v="172"/>
    <x v="0"/>
    <x v="0"/>
    <d v="2023-10-15T00:00:00"/>
    <d v="2023-10-18T00:00:00"/>
    <x v="60"/>
    <n v="11.718"/>
    <n v="0"/>
    <n v="0"/>
    <n v="0"/>
    <n v="3"/>
    <n v="5.9279999999999999"/>
    <n v="4"/>
    <n v="0"/>
    <n v="40.944000000000003"/>
    <n v="46.872"/>
  </r>
  <r>
    <x v="19"/>
    <s v="18.4"/>
    <s v="2023 թվական, _x000a_4-րդ  եռամսյակ"/>
    <s v="11.09.2023թ  _x000a_N 39-Ա"/>
    <x v="173"/>
    <x v="0"/>
    <x v="0"/>
    <d v="2023-10-15T00:00:00"/>
    <d v="2023-10-18T00:00:00"/>
    <x v="60"/>
    <n v="1.482"/>
    <n v="0"/>
    <n v="0"/>
    <n v="0"/>
    <n v="3"/>
    <n v="5.9279999999999999"/>
    <n v="4"/>
    <n v="0"/>
    <n v="0"/>
    <n v="5.9279999999999999"/>
  </r>
  <r>
    <x v="19"/>
    <s v="18.5"/>
    <s v="2023 թվական, _x000a_4-րդ  եռամսյակ"/>
    <s v="08.09.2023թ_x000a_N 37-Ա_x000a_"/>
    <x v="174"/>
    <x v="0"/>
    <x v="0"/>
    <d v="2023-10-18T00:00:00"/>
    <d v="2023-10-21T00:00:00"/>
    <x v="61"/>
    <n v="1.125"/>
    <n v="0"/>
    <n v="0"/>
    <n v="0"/>
    <n v="3"/>
    <n v="0"/>
    <n v="4"/>
    <n v="0"/>
    <n v="4.5"/>
    <n v="4.5"/>
  </r>
  <r>
    <x v="19"/>
    <s v="18.6"/>
    <s v="2023 թվական, _x000a_4-րդ  եռամսյակ"/>
    <s v="08.09.2023թ_x000a_N 37-Ա_x000a_"/>
    <x v="175"/>
    <x v="0"/>
    <x v="0"/>
    <d v="2023-10-18T00:00:00"/>
    <d v="2023-10-21T00:00:00"/>
    <x v="61"/>
    <n v="0.43"/>
    <n v="0"/>
    <n v="0"/>
    <n v="0"/>
    <n v="3"/>
    <n v="0"/>
    <n v="4"/>
    <n v="0"/>
    <n v="1.72"/>
    <n v="1.72"/>
  </r>
  <r>
    <x v="20"/>
    <s v="19.1"/>
    <s v="2023 թվական, _x000a_4-րդ  եռամսյակ"/>
    <s v=" 02.10.2023թ _x000a_N 460-Ա"/>
    <x v="176"/>
    <x v="0"/>
    <x v="0"/>
    <d v="2023-11-01T00:00:00"/>
    <d v="2023-11-03T00:00:00"/>
    <x v="62"/>
    <n v="145.78333333333333"/>
    <n v="188.7"/>
    <n v="188.7"/>
    <n v="0"/>
    <n v="2"/>
    <n v="124.538"/>
    <n v="3"/>
    <n v="124.11199999999999"/>
    <n v="0"/>
    <n v="437.35"/>
  </r>
  <r>
    <x v="20"/>
    <s v="19.2"/>
    <s v="2023 թվական, _x000a_4-րդ  եռամսյակ"/>
    <s v="13․11․2023թ _x000a_N 1141-Ա"/>
    <x v="177"/>
    <x v="0"/>
    <x v="0"/>
    <d v="2023-12-05T00:00:00"/>
    <d v="2023-12-07T00:00:00"/>
    <x v="10"/>
    <n v="252.44966666666664"/>
    <n v="466"/>
    <n v="466"/>
    <n v="0"/>
    <n v="2"/>
    <n v="139.74199999999999"/>
    <n v="3"/>
    <n v="151.607"/>
    <n v="0"/>
    <n v="757.34899999999993"/>
  </r>
  <r>
    <x v="21"/>
    <s v="20.1"/>
    <s v="2023 թվական, _x000a_4-րդ  եռամսյակ"/>
    <s v="26.10.2023թ _x000a_N 2/7613-Ա"/>
    <x v="178"/>
    <x v="0"/>
    <x v="0"/>
    <d v="2023-10-29T00:00:00"/>
    <d v="2023-10-31T00:00:00"/>
    <x v="1"/>
    <n v="125.09733333333334"/>
    <n v="163.55199999999999"/>
    <n v="163.55199999999999"/>
    <n v="0"/>
    <n v="2"/>
    <n v="107.883"/>
    <n v="3"/>
    <n v="103.857"/>
    <n v="0"/>
    <n v="375.29200000000003"/>
  </r>
  <r>
    <x v="21"/>
    <s v="20.2"/>
    <s v="2023 թվական, _x000a_4-րդ  եռամսյակ"/>
    <s v="26.10.2023թ _x000a_N 2/7613-Ա"/>
    <x v="179"/>
    <x v="0"/>
    <x v="0"/>
    <d v="2023-10-29T00:00:00"/>
    <d v="2023-10-31T00:00:00"/>
    <x v="1"/>
    <n v="113.90433333333333"/>
    <n v="163.55199999999999"/>
    <n v="163.55199999999999"/>
    <n v="0"/>
    <n v="2"/>
    <n v="74.304000000000002"/>
    <n v="3"/>
    <n v="103.857"/>
    <n v="0"/>
    <n v="341.71299999999997"/>
  </r>
  <r>
    <x v="21"/>
    <s v="20.3"/>
    <s v="2023 թվական, _x000a_4-րդ  եռամսյակ"/>
    <s v="26.10.2023թ _x000a_N 2/7613-Ա"/>
    <x v="180"/>
    <x v="0"/>
    <x v="0"/>
    <d v="2023-10-29T00:00:00"/>
    <d v="2023-10-31T00:00:00"/>
    <x v="1"/>
    <n v="110.70899999999999"/>
    <n v="163.55199999999999"/>
    <n v="163.55199999999999"/>
    <n v="0"/>
    <n v="2"/>
    <n v="64.718000000000004"/>
    <n v="3"/>
    <n v="103.857"/>
    <n v="0"/>
    <n v="332.12699999999995"/>
  </r>
  <r>
    <x v="21"/>
    <s v="20.4"/>
    <s v="2023 թվական, _x000a_4-րդ  եռամսյակ"/>
    <s v="26.10.2023թ _x000a_N 2/7613-Ա"/>
    <x v="181"/>
    <x v="0"/>
    <x v="0"/>
    <d v="2023-10-29T00:00:00"/>
    <d v="2023-10-31T00:00:00"/>
    <x v="1"/>
    <n v="77.472333333333339"/>
    <n v="126.026"/>
    <n v="126.026"/>
    <n v="0"/>
    <n v="2"/>
    <n v="37.152000000000001"/>
    <n v="3"/>
    <n v="69.239000000000004"/>
    <n v="0"/>
    <n v="232.417"/>
  </r>
  <r>
    <x v="21"/>
    <s v="20.5"/>
    <s v="2023 թվական, _x000a_4-րդ  եռամսյակ"/>
    <s v="26.10.2023թ _x000a_N  2/7611-Ա"/>
    <x v="178"/>
    <x v="0"/>
    <x v="0"/>
    <d v="2023-11-13T00:00:00"/>
    <d v="2023-11-18T00:00:00"/>
    <x v="63"/>
    <n v="0"/>
    <n v="0"/>
    <n v="0"/>
    <n v="0"/>
    <n v="5"/>
    <n v="0"/>
    <n v="6"/>
    <n v="0"/>
    <n v="0"/>
    <n v="0"/>
  </r>
  <r>
    <x v="21"/>
    <s v="20.6"/>
    <s v="2023 թվական, _x000a_4-րդ  եռամսյակ"/>
    <s v="26.10.2023թ _x000a_N  2/7611-Ա"/>
    <x v="182"/>
    <x v="0"/>
    <x v="0"/>
    <d v="2023-11-13T00:00:00"/>
    <d v="2023-11-18T00:00:00"/>
    <x v="63"/>
    <n v="226.01333333333332"/>
    <n v="469.14800000000002"/>
    <n v="469.14800000000002"/>
    <n v="0"/>
    <n v="5"/>
    <n v="548.99199999999996"/>
    <n v="6"/>
    <n v="337.94"/>
    <n v="0"/>
    <n v="1356.08"/>
  </r>
  <r>
    <x v="21"/>
    <s v="20.7"/>
    <s v="2023 թվական, _x000a_4-րդ  եռամսյակ"/>
    <s v="06.11.2023թ _x000a_N  2/7873-Ա"/>
    <x v="183"/>
    <x v="0"/>
    <x v="0"/>
    <d v="2023-10-23T00:00:00"/>
    <d v="2023-10-26T00:00:00"/>
    <x v="10"/>
    <n v="183.41049999999998"/>
    <n v="328.00599999999997"/>
    <n v="328.00599999999997"/>
    <n v="0"/>
    <n v="3"/>
    <n v="161.81299999999999"/>
    <n v="4"/>
    <n v="243.82300000000001"/>
    <n v="0"/>
    <n v="733.64199999999994"/>
  </r>
  <r>
    <x v="21"/>
    <s v="20.8"/>
    <s v="2023 թվական, _x000a_4-րդ  եռամսյակ"/>
    <s v="15.11.2023թ _x000a_N  1151-Ա"/>
    <x v="184"/>
    <x v="0"/>
    <x v="0"/>
    <d v="2023-11-27T00:00:00"/>
    <d v="2023-12-02T00:00:00"/>
    <x v="64"/>
    <n v="125.57333333333334"/>
    <n v="192.24299999999999"/>
    <n v="192.24299999999999"/>
    <n v="0"/>
    <n v="5"/>
    <n v="323.851"/>
    <n v="6"/>
    <n v="237.346"/>
    <n v="0"/>
    <n v="753.44"/>
  </r>
  <r>
    <x v="21"/>
    <s v="20.9"/>
    <s v="2023 թվական, _x000a_4-րդ  եռամսյակ"/>
    <s v="15.11.2023թ _x000a_N  2/8127-Ա"/>
    <x v="185"/>
    <x v="0"/>
    <x v="0"/>
    <d v="2023-11-20T00:00:00"/>
    <d v="2023-11-25T00:00:00"/>
    <x v="65"/>
    <n v="79.364333333333335"/>
    <n v="284.089"/>
    <n v="284.089"/>
    <n v="0"/>
    <n v="5"/>
    <n v="85.778999999999996"/>
    <n v="6"/>
    <n v="106.318"/>
    <n v="0"/>
    <n v="476.18599999999998"/>
  </r>
  <r>
    <x v="21"/>
    <s v="20.10"/>
    <s v="2023 թվական, _x000a_4-րդ  եռամսյակ"/>
    <s v="15.11.2023թ _x000a_N  2/8127-Ա"/>
    <x v="186"/>
    <x v="0"/>
    <x v="0"/>
    <d v="2023-11-20T00:00:00"/>
    <d v="2023-11-25T00:00:00"/>
    <x v="65"/>
    <n v="79.364333333333335"/>
    <n v="284.089"/>
    <n v="284.089"/>
    <n v="0"/>
    <n v="5"/>
    <n v="85.778999999999996"/>
    <n v="6"/>
    <n v="106.318"/>
    <n v="0"/>
    <n v="476.18599999999998"/>
  </r>
  <r>
    <x v="21"/>
    <s v="20.11"/>
    <s v="2023 թվական, _x000a_4-րդ  եռամսյակ"/>
    <s v="15.11.2023թ _x000a_N  2/8127-Ա"/>
    <x v="187"/>
    <x v="0"/>
    <x v="0"/>
    <d v="2023-11-20T00:00:00"/>
    <d v="2023-11-25T00:00:00"/>
    <x v="65"/>
    <n v="79.364333333333335"/>
    <n v="284.089"/>
    <n v="284.089"/>
    <n v="0"/>
    <n v="5"/>
    <n v="85.778999999999996"/>
    <n v="6"/>
    <n v="106.318"/>
    <n v="0"/>
    <n v="476.18599999999998"/>
  </r>
  <r>
    <x v="21"/>
    <s v="20.12"/>
    <s v="2023 թվական, _x000a_4-րդ  եռամսյակ"/>
    <s v="15.11.2023թ _x000a_N  2/8127-Ա"/>
    <x v="188"/>
    <x v="0"/>
    <x v="0"/>
    <d v="2023-11-20T00:00:00"/>
    <d v="2023-11-25T00:00:00"/>
    <x v="65"/>
    <n v="79.364333333333335"/>
    <n v="284.089"/>
    <n v="284.089"/>
    <n v="0"/>
    <n v="5"/>
    <n v="85.778999999999996"/>
    <n v="6"/>
    <n v="106.318"/>
    <n v="0"/>
    <n v="476.18599999999998"/>
  </r>
  <r>
    <x v="21"/>
    <s v="20.13"/>
    <s v="2023 թվական, _x000a_4-րդ  եռամսյակ"/>
    <s v="15.11.2023թ _x000a_N  1153-Ա"/>
    <x v="178"/>
    <x v="0"/>
    <x v="0"/>
    <d v="2023-11-23T00:00:00"/>
    <d v="2023-11-25T00:00:00"/>
    <x v="1"/>
    <n v="112.25233333333334"/>
    <n v="158.31700000000001"/>
    <n v="158.31700000000001"/>
    <n v="0"/>
    <n v="2"/>
    <n v="64.673000000000002"/>
    <n v="3"/>
    <n v="103.767"/>
    <n v="10"/>
    <n v="336.75700000000001"/>
  </r>
  <r>
    <x v="21"/>
    <s v="20.14"/>
    <s v="2023 թվական, _x000a_4-րդ  եռամսյակ"/>
    <s v="17.11.2023թ _x000a_N  2/8170-Ա"/>
    <x v="179"/>
    <x v="0"/>
    <x v="0"/>
    <d v="2023-11-21T00:00:00"/>
    <d v="2023-11-24T00:00:00"/>
    <x v="65"/>
    <n v="118.00975"/>
    <n v="323.99700000000001"/>
    <n v="323.99700000000001"/>
    <n v="0"/>
    <n v="3"/>
    <n v="77.239000000000004"/>
    <n v="4"/>
    <n v="70.802999999999997"/>
    <n v="0"/>
    <n v="472.03899999999999"/>
  </r>
  <r>
    <x v="21"/>
    <s v="20.15"/>
    <s v="2023 թվական, _x000a_4-րդ  եռամսյակ"/>
    <s v="17.11.2023թ _x000a_N  2/8170-Ա"/>
    <x v="189"/>
    <x v="0"/>
    <x v="0"/>
    <d v="2023-11-21T00:00:00"/>
    <d v="2023-11-24T00:00:00"/>
    <x v="65"/>
    <n v="118.00975"/>
    <n v="323.99700000000001"/>
    <n v="323.99700000000001"/>
    <n v="0"/>
    <n v="3"/>
    <n v="77.239000000000004"/>
    <n v="4"/>
    <n v="70.802999999999997"/>
    <n v="0"/>
    <n v="472.03899999999999"/>
  </r>
  <r>
    <x v="21"/>
    <s v="20.16"/>
    <s v="2023 թվական, _x000a_4-րդ  եռամսյակ"/>
    <s v="17.11.2023թ _x000a_N  2/8170-Ա"/>
    <x v="190"/>
    <x v="0"/>
    <x v="0"/>
    <d v="2023-11-21T00:00:00"/>
    <d v="2023-11-24T00:00:00"/>
    <x v="65"/>
    <n v="118.00975"/>
    <n v="323.99700000000001"/>
    <n v="323.99700000000001"/>
    <n v="0"/>
    <n v="3"/>
    <n v="77.239000000000004"/>
    <n v="4"/>
    <n v="70.802999999999997"/>
    <n v="0"/>
    <n v="472.03899999999999"/>
  </r>
  <r>
    <x v="21"/>
    <s v="20.17"/>
    <s v="2023 թվական, _x000a_4-րդ  եռամսյակ"/>
    <s v="14.11.2023թ _x000a_N  2/8055-Ա"/>
    <x v="191"/>
    <x v="0"/>
    <x v="0"/>
    <d v="2023-11-27T00:00:00"/>
    <d v="2023-12-02T00:00:00"/>
    <x v="64"/>
    <n v="169.75416666666666"/>
    <n v="453.029"/>
    <n v="453.029"/>
    <n v="0"/>
    <n v="5"/>
    <n v="326.33199999999999"/>
    <n v="6"/>
    <n v="239.16399999999999"/>
    <n v="0"/>
    <n v="1018.525"/>
  </r>
  <r>
    <x v="21"/>
    <s v="20.18"/>
    <s v="2023 թվական, _x000a_4-րդ  եռամսյակ"/>
    <s v="13.11.2023թ _x000a_N  2/8018-Ա"/>
    <x v="192"/>
    <x v="0"/>
    <x v="0"/>
    <d v="2023-11-21T00:00:00"/>
    <d v="2023-11-24T00:00:00"/>
    <x v="58"/>
    <n v="82.46050000000001"/>
    <n v="183"/>
    <n v="183"/>
    <n v="0"/>
    <n v="3"/>
    <n v="80.864000000000004"/>
    <n v="4"/>
    <n v="65.977999999999994"/>
    <n v="0"/>
    <n v="329.84200000000004"/>
  </r>
  <r>
    <x v="21"/>
    <s v="20.19"/>
    <s v="2023 թվական, _x000a_4-րդ  եռամսյակ"/>
    <s v="13.11.2023թ _x000a_N  2/8018-Ա"/>
    <x v="193"/>
    <x v="0"/>
    <x v="0"/>
    <d v="2023-11-21T00:00:00"/>
    <d v="2023-11-24T00:00:00"/>
    <x v="58"/>
    <n v="82.46050000000001"/>
    <n v="183"/>
    <n v="183"/>
    <n v="0"/>
    <n v="3"/>
    <n v="80.864000000000004"/>
    <n v="4"/>
    <n v="65.977999999999994"/>
    <n v="0"/>
    <n v="329.84200000000004"/>
  </r>
  <r>
    <x v="21"/>
    <s v="20.20"/>
    <s v="2023 թվական, _x000a_4-րդ  եռամսյակ"/>
    <s v="28.11.2023թ _x000a_N  2/8407-Ա"/>
    <x v="194"/>
    <x v="0"/>
    <x v="0"/>
    <d v="2023-12-03T00:00:00"/>
    <d v="2023-12-09T00:00:00"/>
    <x v="1"/>
    <n v="83.803571428571431"/>
    <n v="150.154"/>
    <n v="150.154"/>
    <n v="0"/>
    <n v="6"/>
    <n v="194.166"/>
    <n v="7"/>
    <n v="242.30500000000001"/>
    <n v="0"/>
    <n v="586.625"/>
  </r>
  <r>
    <x v="21"/>
    <s v="20.21"/>
    <s v="2023 թվական, _x000a_4-րդ  եռամսյակ"/>
    <s v="28.11.2023թ _x000a_N  2/8407-Ա"/>
    <x v="195"/>
    <x v="0"/>
    <x v="0"/>
    <d v="2023-12-03T00:00:00"/>
    <d v="2023-12-09T00:00:00"/>
    <x v="1"/>
    <n v="83.803571428571431"/>
    <n v="150.154"/>
    <n v="150.154"/>
    <n v="0"/>
    <n v="6"/>
    <n v="194.166"/>
    <n v="7"/>
    <n v="242.30500000000001"/>
    <n v="0"/>
    <n v="586.625"/>
  </r>
  <r>
    <x v="21"/>
    <s v="20.22"/>
    <s v="2023 թվական, _x000a_4-րդ  եռամսյակ"/>
    <s v="28.11.2023թ _x000a_N 2/8388-Ա"/>
    <x v="196"/>
    <x v="0"/>
    <x v="0"/>
    <d v="2023-12-06T00:00:00"/>
    <d v="2023-12-08T00:00:00"/>
    <x v="58"/>
    <n v="96.076000000000008"/>
    <n v="150.12100000000001"/>
    <n v="150.12100000000001"/>
    <n v="0"/>
    <n v="2"/>
    <n v="70.305000000000007"/>
    <n v="3"/>
    <n v="67.802000000000007"/>
    <n v="0"/>
    <n v="288.22800000000001"/>
  </r>
  <r>
    <x v="21"/>
    <s v="20.23"/>
    <s v="2023 թվական, _x000a_4-րդ  եռամսյակ"/>
    <s v="28.11.2023թ _x000a_N 2/8388-Ա"/>
    <x v="197"/>
    <x v="0"/>
    <x v="0"/>
    <d v="2023-12-06T00:00:00"/>
    <d v="2023-12-08T00:00:00"/>
    <x v="58"/>
    <n v="98.956000000000003"/>
    <n v="150.12100000000001"/>
    <n v="150.12100000000001"/>
    <n v="0"/>
    <n v="2"/>
    <n v="78.944999999999993"/>
    <n v="3"/>
    <n v="67.802000000000007"/>
    <n v="0"/>
    <n v="296.86799999999999"/>
  </r>
  <r>
    <x v="21"/>
    <s v="20.24"/>
    <s v="2023 թվական, _x000a_4-րդ  եռամսյակ"/>
    <s v="28.11.2023թ _x000a_N 2/8388-Ա"/>
    <x v="198"/>
    <x v="0"/>
    <x v="0"/>
    <d v="2023-12-06T00:00:00"/>
    <d v="2023-12-08T00:00:00"/>
    <x v="58"/>
    <n v="98.956000000000003"/>
    <n v="150.12100000000001"/>
    <n v="150.12100000000001"/>
    <n v="0"/>
    <n v="2"/>
    <n v="78.944999999999993"/>
    <n v="3"/>
    <n v="67.802000000000007"/>
    <n v="0"/>
    <n v="296.86799999999999"/>
  </r>
  <r>
    <x v="21"/>
    <s v="20.25"/>
    <s v="2023 թվական, _x000a_4-րդ  եռամսյակ"/>
    <s v="28.11.2023թ _x000a_N 2/8388-Ա"/>
    <x v="199"/>
    <x v="0"/>
    <x v="0"/>
    <d v="2023-12-06T00:00:00"/>
    <d v="2023-12-08T00:00:00"/>
    <x v="1"/>
    <n v="114.39233333333334"/>
    <n v="211.03700000000001"/>
    <n v="211.03700000000001"/>
    <n v="0"/>
    <n v="2"/>
    <n v="65.951999999999998"/>
    <n v="3"/>
    <n v="66.188000000000002"/>
    <n v="0"/>
    <n v="343.17700000000002"/>
  </r>
  <r>
    <x v="21"/>
    <s v="20.26"/>
    <s v="2023 թվական, _x000a_4-րդ  եռամսյակ"/>
    <s v="28.12.2023թ _x000a_N 2/8845-Ա"/>
    <x v="200"/>
    <x v="0"/>
    <x v="0"/>
    <d v="2023-12-10T00:00:00"/>
    <d v="2023-12-16T00:00:00"/>
    <x v="66"/>
    <n v="38.363714285714288"/>
    <n v="0"/>
    <n v="0"/>
    <n v="0"/>
    <n v="6"/>
    <n v="152.15700000000001"/>
    <n v="7"/>
    <n v="116.389"/>
    <n v="0"/>
    <n v="268.54599999999999"/>
  </r>
  <r>
    <x v="21"/>
    <s v="20.27"/>
    <s v="2023 թվական, _x000a_4-րդ  եռամսյակ"/>
    <s v="28.12.2023թ _x000a_N 2/8845-Ա"/>
    <x v="201"/>
    <x v="0"/>
    <x v="0"/>
    <d v="2023-12-10T00:00:00"/>
    <d v="2023-12-16T00:00:00"/>
    <x v="66"/>
    <n v="27.236428571428572"/>
    <n v="0"/>
    <n v="0"/>
    <n v="0"/>
    <n v="6"/>
    <n v="107.52"/>
    <n v="7"/>
    <n v="83.135000000000005"/>
    <n v="0"/>
    <n v="190.655"/>
  </r>
  <r>
    <x v="21"/>
    <s v="20.28"/>
    <s v="2023 թվական, _x000a_4-րդ  եռամսյակ"/>
    <s v="28.12.2023թ _x000a_N 2/8845-Ա"/>
    <x v="202"/>
    <x v="0"/>
    <x v="0"/>
    <d v="2023-10-01T00:00:00"/>
    <d v="2023-10-13T00:00:00"/>
    <x v="1"/>
    <n v="11.411153846153846"/>
    <n v="0"/>
    <n v="0"/>
    <n v="0"/>
    <n v="12"/>
    <n v="65.209999999999994"/>
    <n v="13"/>
    <n v="83.135000000000005"/>
    <n v="0"/>
    <n v="148.345"/>
  </r>
  <r>
    <x v="21"/>
    <s v="20.29"/>
    <s v="2023 թվական, _x000a_4-րդ  եռամսյակ"/>
    <s v="28.12.2023թ _x000a_N 2/8845-Ա"/>
    <x v="203"/>
    <x v="0"/>
    <x v="0"/>
    <d v="2023-10-01T00:00:00"/>
    <d v="2023-10-13T00:00:00"/>
    <x v="1"/>
    <n v="16.398076923076925"/>
    <n v="0"/>
    <n v="0"/>
    <n v="0"/>
    <n v="12"/>
    <n v="97.344999999999999"/>
    <n v="13"/>
    <n v="115.83"/>
    <n v="0"/>
    <n v="213.17500000000001"/>
  </r>
  <r>
    <x v="21"/>
    <s v="20.30"/>
    <s v="2023 թվական, _x000a_4-րդ  եռամսյակ"/>
    <s v="28.12.2023թ _x000a_N 2/8845-Ա"/>
    <x v="204"/>
    <x v="0"/>
    <x v="0"/>
    <d v="2023-10-01T00:00:00"/>
    <d v="2023-10-13T00:00:00"/>
    <x v="1"/>
    <n v="16.398076923076925"/>
    <n v="0"/>
    <n v="0"/>
    <n v="0"/>
    <n v="12"/>
    <n v="97.344999999999999"/>
    <n v="13"/>
    <n v="115.83"/>
    <n v="0"/>
    <n v="213.17500000000001"/>
  </r>
  <r>
    <x v="21"/>
    <s v="20.31"/>
    <s v="2023 թվական, _x000a_4-րդ  եռամսյակ"/>
    <s v="25.12.2023թ _x000a_N 1302-Ա"/>
    <x v="178"/>
    <x v="0"/>
    <x v="0"/>
    <d v="2023-12-25T00:00:00"/>
    <d v="2023-12-30T00:00:00"/>
    <x v="29"/>
    <n v="27.3935"/>
    <n v="0"/>
    <n v="0"/>
    <n v="0"/>
    <n v="5"/>
    <n v="118.985"/>
    <n v="6"/>
    <n v="45.375999999999998"/>
    <n v="0"/>
    <n v="164.36099999999999"/>
  </r>
  <r>
    <x v="22"/>
    <s v="21.1"/>
    <s v="2023 թվական, _x000a_4-րդ  եռամսյակ"/>
    <s v="04․10․2023թ_x000a_N 1224-Ա"/>
    <x v="205"/>
    <x v="1"/>
    <x v="1"/>
    <d v="2023-10-17T00:00:00"/>
    <d v="2023-10-20T00:00:00"/>
    <x v="10"/>
    <n v="0"/>
    <n v="0"/>
    <n v="0"/>
    <n v="0"/>
    <n v="3"/>
    <n v="0"/>
    <n v="4"/>
    <n v="0"/>
    <n v="0"/>
    <n v="0"/>
  </r>
  <r>
    <x v="22"/>
    <s v="22.2"/>
    <s v="2023 թվական, _x000a_4-րդ  եռամսյակ"/>
    <s v="16․11․2023թ_x000a_N 17-Ա"/>
    <x v="206"/>
    <x v="1"/>
    <x v="1"/>
    <d v="2023-11-26T00:00:00"/>
    <d v="2023-12-02T00:00:00"/>
    <x v="67"/>
    <n v="0"/>
    <n v="0"/>
    <n v="0"/>
    <n v="0"/>
    <n v="6"/>
    <n v="0"/>
    <n v="7"/>
    <n v="0"/>
    <n v="0"/>
    <n v="0"/>
  </r>
  <r>
    <x v="23"/>
    <s v="23.1"/>
    <s v="2023 թվական, _x000a_4-րդ  եռամսյակ"/>
    <s v="10․10․2023թ _x000a_N 478-Ա"/>
    <x v="207"/>
    <x v="0"/>
    <x v="0"/>
    <d v="2023-10-18T00:00:00"/>
    <d v="2023-10-20T00:00:00"/>
    <x v="68"/>
    <n v="184.36766666666668"/>
    <n v="223.649"/>
    <n v="223.649"/>
    <n v="0"/>
    <n v="2"/>
    <n v="163.917"/>
    <n v="3"/>
    <n v="165.53700000000001"/>
    <n v="0"/>
    <n v="553.10300000000007"/>
  </r>
  <r>
    <x v="23"/>
    <s v="23.2"/>
    <s v="2023 թվական, _x000a_4-րդ  եռամսյակ"/>
    <s v="13․10․2023թ _x000a_N 149-Ա"/>
    <x v="208"/>
    <x v="0"/>
    <x v="0"/>
    <d v="2023-11-04T00:00:00"/>
    <d v="2023-11-10T00:00:00"/>
    <x v="69"/>
    <n v="105.40671428571429"/>
    <n v="260.71899999999999"/>
    <n v="260.71899999999999"/>
    <n v="0"/>
    <n v="6"/>
    <n v="260.27300000000002"/>
    <n v="7"/>
    <n v="193.78899999999999"/>
    <n v="23.065999999999999"/>
    <n v="737.84699999999998"/>
  </r>
  <r>
    <x v="23"/>
    <s v="23.3"/>
    <s v="2023 թվական, _x000a_4-րդ  եռամսյակ"/>
    <s v="23․10․2023թ _x000a_N 520-Ա"/>
    <x v="209"/>
    <x v="0"/>
    <x v="0"/>
    <d v="2023-10-29T00:00:00"/>
    <d v="2023-11-04T00:00:00"/>
    <x v="9"/>
    <n v="92.364285714285714"/>
    <n v="190.66200000000001"/>
    <n v="190.66200000000001"/>
    <n v="0"/>
    <n v="6"/>
    <n v="194.05"/>
    <n v="7"/>
    <n v="261.83800000000002"/>
    <n v="0"/>
    <n v="646.54999999999995"/>
  </r>
  <r>
    <x v="23"/>
    <s v="23.4"/>
    <s v="2023 թվական, _x000a_4-րդ  եռամսյակ"/>
    <s v="14․09․2023թ_x000a_ N 132-Ա"/>
    <x v="210"/>
    <x v="0"/>
    <x v="0"/>
    <d v="2023-10-08T00:00:00"/>
    <d v="2023-10-13T00:00:00"/>
    <x v="70"/>
    <n v="25.151333333333337"/>
    <n v="119.759"/>
    <n v="119.759"/>
    <n v="0"/>
    <n v="5"/>
    <m/>
    <n v="6"/>
    <m/>
    <n v="31.149000000000001"/>
    <n v="150.90800000000002"/>
  </r>
  <r>
    <x v="23"/>
    <s v="23.5"/>
    <s v="2023 թվական, _x000a_4-րդ  եռամսյակ"/>
    <s v="25․10․2023թ _x000a_ N 158-Ա"/>
    <x v="211"/>
    <x v="0"/>
    <x v="0"/>
    <d v="2023-11-05T00:00:00"/>
    <d v="2023-11-11T00:00:00"/>
    <x v="18"/>
    <n v="165.78914285714285"/>
    <n v="280.464"/>
    <n v="280.464"/>
    <n v="0"/>
    <n v="6"/>
    <n v="410.81900000000002"/>
    <n v="7"/>
    <n v="408.517"/>
    <n v="60.723999999999997"/>
    <n v="1160.5239999999999"/>
  </r>
  <r>
    <x v="23"/>
    <s v="23.6"/>
    <s v="2023 թվական, _x000a_4-րդ  եռամսյակ"/>
    <s v="26․10․2023թ   _x000a_N 531-Ա"/>
    <x v="212"/>
    <x v="0"/>
    <x v="0"/>
    <d v="2023-11-05T00:00:00"/>
    <d v="2023-11-11T00:00:00"/>
    <x v="18"/>
    <n v="164.45"/>
    <n v="280.464"/>
    <n v="280.464"/>
    <n v="0"/>
    <n v="6"/>
    <n v="410.81900000000002"/>
    <n v="7"/>
    <n v="408.517"/>
    <n v="51.35"/>
    <n v="1151.1499999999999"/>
  </r>
  <r>
    <x v="23"/>
    <s v="23.7"/>
    <s v="2023 թվական, _x000a_4-րդ  եռամսյակ"/>
    <s v="31․10․2023թ   _x000a_N 541-Ա"/>
    <x v="213"/>
    <x v="0"/>
    <x v="0"/>
    <d v="2023-11-05T00:00:00"/>
    <d v="2023-11-09T00:00:00"/>
    <x v="68"/>
    <n v="148.9802"/>
    <n v="316.512"/>
    <n v="316.512"/>
    <n v="0"/>
    <n v="4"/>
    <n v="220.39400000000001"/>
    <n v="5"/>
    <n v="207.995"/>
    <m/>
    <n v="744.90099999999995"/>
  </r>
  <r>
    <x v="23"/>
    <s v="23.8"/>
    <s v="2023 թվական, _x000a_4-րդ  եռամսյակ"/>
    <s v="03․11․2023թ   _x000a_N 547-Ա"/>
    <x v="214"/>
    <x v="0"/>
    <x v="0"/>
    <d v="2023-11-12T00:00:00"/>
    <d v="2023-11-18T00:00:00"/>
    <x v="71"/>
    <n v="117.81728571428572"/>
    <n v="142.215"/>
    <n v="142.215"/>
    <n v="0"/>
    <n v="6"/>
    <n v="273.67"/>
    <n v="7"/>
    <n v="368.83600000000001"/>
    <n v="40"/>
    <n v="824.721"/>
  </r>
  <r>
    <x v="23"/>
    <s v="23.9"/>
    <s v="2023 թվական, _x000a_4-րդ  եռամսյակ"/>
    <s v="03․11․2023թ   _x000a_N 547-Ա"/>
    <x v="215"/>
    <x v="0"/>
    <x v="0"/>
    <d v="2023-11-12T00:00:00"/>
    <d v="2023-11-18T00:00:00"/>
    <x v="71"/>
    <n v="117.81728571428572"/>
    <n v="142.215"/>
    <n v="142.215"/>
    <n v="0"/>
    <n v="6"/>
    <n v="273.67"/>
    <n v="7"/>
    <n v="368.83600000000001"/>
    <n v="40"/>
    <n v="824.721"/>
  </r>
  <r>
    <x v="23"/>
    <s v="23.10"/>
    <s v="2023 թվական, _x000a_4-րդ  եռամսյակ"/>
    <s v="20․11․2023թ  _x000a_ N 169-Ա"/>
    <x v="211"/>
    <x v="0"/>
    <x v="0"/>
    <d v="2023-11-27T00:00:00"/>
    <d v="2023-11-29T00:00:00"/>
    <x v="60"/>
    <n v="40.868000000000002"/>
    <n v="0"/>
    <n v="0"/>
    <n v="0"/>
    <n v="2"/>
    <n v="0"/>
    <n v="3"/>
    <n v="122.604"/>
    <n v="0"/>
    <n v="122.604"/>
  </r>
  <r>
    <x v="23"/>
    <s v="23.11"/>
    <s v="2023 թվական, _x000a_4-րդ  եռամսյակ"/>
    <s v="17․11․2023թ  _x000a_N 583-Ա"/>
    <x v="216"/>
    <x v="0"/>
    <x v="0"/>
    <d v="2023-11-25T00:00:00"/>
    <d v="2023-12-02T00:00:00"/>
    <x v="10"/>
    <n v="125.516875"/>
    <n v="306.392"/>
    <n v="306.392"/>
    <n v="0"/>
    <n v="7"/>
    <n v="293.45800000000003"/>
    <n v="8"/>
    <n v="404.28500000000003"/>
    <n v="0"/>
    <n v="1004.135"/>
  </r>
  <r>
    <x v="23"/>
    <s v="23.12"/>
    <s v="2023 թվական, _x000a_4-րդ  եռամսյակ"/>
    <s v="17․11․2023թ  _x000a_N 581-Ա"/>
    <x v="217"/>
    <x v="0"/>
    <x v="0"/>
    <d v="2023-11-27T00:00:00"/>
    <d v="2023-11-28T00:00:00"/>
    <x v="60"/>
    <n v="40.868000000000002"/>
    <n v="0"/>
    <m/>
    <n v="0"/>
    <n v="1"/>
    <n v="0"/>
    <n v="2"/>
    <n v="81.736000000000004"/>
    <n v="0"/>
    <n v="81.736000000000004"/>
  </r>
  <r>
    <x v="23"/>
    <s v="23.13"/>
    <s v="2023 թվական, _x000a_4-րդ  եռամսյակ"/>
    <s v="17․11․2023թ  _x000a_N 581-Ա"/>
    <x v="217"/>
    <x v="0"/>
    <x v="0"/>
    <d v="2023-11-28T00:00:00"/>
    <d v="2023-12-02T00:00:00"/>
    <x v="2"/>
    <n v="118.70599999999999"/>
    <n v="77.614999999999995"/>
    <n v="77.614999999999995"/>
    <n v="0"/>
    <n v="4"/>
    <n v="290.27999999999997"/>
    <n v="5"/>
    <n v="223.23500000000001"/>
    <n v="2.4"/>
    <n v="593.53"/>
  </r>
  <r>
    <x v="23"/>
    <s v="23.14"/>
    <s v="2023 թվական, _x000a_4-րդ  եռամսյակ"/>
    <s v="21․11․2023թ  _x000a_N 590-Ա"/>
    <x v="218"/>
    <x v="0"/>
    <x v="0"/>
    <d v="2023-12-05T00:00:00"/>
    <d v="2023-12-09T00:00:00"/>
    <x v="49"/>
    <n v="99.395200000000003"/>
    <n v="284.221"/>
    <n v="284.221"/>
    <n v="0"/>
    <n v="4"/>
    <n v="61.850999999999999"/>
    <n v="5"/>
    <n v="150.904"/>
    <n v="0"/>
    <n v="496.976"/>
  </r>
  <r>
    <x v="23"/>
    <s v="23.15"/>
    <s v="2023 թվական, _x000a_4-րդ  եռամսյակ"/>
    <s v="21․11․2023թ  _x000a_N 590-Ա"/>
    <x v="219"/>
    <x v="0"/>
    <x v="0"/>
    <d v="2023-12-05T00:00:00"/>
    <d v="2023-12-09T00:00:00"/>
    <x v="49"/>
    <n v="99.395200000000003"/>
    <n v="284.221"/>
    <n v="284.221"/>
    <n v="0"/>
    <m/>
    <n v="61.850999999999999"/>
    <n v="5"/>
    <n v="150.904"/>
    <n v="0"/>
    <n v="496.976"/>
  </r>
  <r>
    <x v="24"/>
    <s v="24.1"/>
    <s v="2023 թվական, _x000a_4-րդ  եռամսյակ"/>
    <s v="11․10․2023թ_x000a_ N 263-Ա"/>
    <x v="220"/>
    <x v="0"/>
    <x v="0"/>
    <d v="2023-10-12T00:00:00"/>
    <d v="2023-10-14T00:00:00"/>
    <x v="10"/>
    <n v="180.44066666666666"/>
    <n v="300.05700000000002"/>
    <n v="300.05700000000002"/>
    <n v="0"/>
    <n v="2"/>
    <n v="80.572999999999993"/>
    <n v="3"/>
    <n v="145.68899999999999"/>
    <n v="15.003"/>
    <n v="541.322"/>
  </r>
  <r>
    <x v="24"/>
    <s v="24.2"/>
    <s v="2023 թվական, _x000a_4-րդ  եռամսյակ"/>
    <s v="30․11․2023թ_x000a_ N 312-Ա"/>
    <x v="221"/>
    <x v="0"/>
    <x v="0"/>
    <d v="2023-12-11T00:00:00"/>
    <d v="2023-12-15T00:00:00"/>
    <x v="0"/>
    <n v="139.61660000000001"/>
    <n v="250.08099999999999"/>
    <n v="250.08099999999999"/>
    <n v="0"/>
    <n v="4"/>
    <n v="116.87"/>
    <n v="5"/>
    <n v="309.28500000000003"/>
    <n v="21.847000000000001"/>
    <n v="698.08300000000008"/>
  </r>
  <r>
    <x v="25"/>
    <s v="25.1"/>
    <s v="2023 թվական, _x000a_4-րդ  եռամսյակ"/>
    <s v="04․10․2023թ․ _x000a_N 102-Ա"/>
    <x v="222"/>
    <x v="0"/>
    <x v="0"/>
    <d v="2023-10-10T00:00:00"/>
    <d v="2023-10-21T00:00:00"/>
    <x v="3"/>
    <n v="135.92974999999998"/>
    <n v="266.20999999999998"/>
    <n v="266.20999999999998"/>
    <n v="0"/>
    <n v="11"/>
    <n v="656.81200000000001"/>
    <n v="12"/>
    <n v="708.13499999999999"/>
    <n v="0"/>
    <n v="1631.1569999999999"/>
  </r>
  <r>
    <x v="25"/>
    <s v="25.2"/>
    <s v="2023 թվական, _x000a_4-րդ  եռամսյակ"/>
    <s v="26․09․2023թ․ _x000a_N 95-Ա"/>
    <x v="223"/>
    <x v="1"/>
    <x v="1"/>
    <d v="2023-10-02T00:00:00"/>
    <d v="2023-10-06T00:00:00"/>
    <x v="8"/>
    <n v="0"/>
    <n v="0"/>
    <n v="0"/>
    <n v="0"/>
    <n v="4"/>
    <n v="0"/>
    <n v="5"/>
    <n v="0"/>
    <n v="0"/>
    <n v="0"/>
  </r>
  <r>
    <x v="25"/>
    <s v="25.3"/>
    <s v="2023 թվական, _x000a_4-րդ  եռամսյակ"/>
    <s v="26․09․2023թ․ _x000a_N 95-Ա"/>
    <x v="224"/>
    <x v="1"/>
    <x v="1"/>
    <d v="2023-10-02T00:00:00"/>
    <d v="2023-10-06T00:00:00"/>
    <x v="8"/>
    <n v="0"/>
    <n v="0"/>
    <n v="0"/>
    <n v="0"/>
    <n v="4"/>
    <n v="0"/>
    <n v="5"/>
    <n v="0"/>
    <n v="0"/>
    <n v="0"/>
  </r>
  <r>
    <x v="25"/>
    <s v="25.4"/>
    <s v="2023 թվական, _x000a_4-րդ  եռամսյակ"/>
    <s v="25․09․2023թ․ _x000a_N 413-Ա"/>
    <x v="225"/>
    <x v="1"/>
    <x v="1"/>
    <d v="2023-10-08T00:00:00"/>
    <d v="2023-10-12T00:00:00"/>
    <x v="10"/>
    <n v="0"/>
    <n v="0"/>
    <n v="0"/>
    <n v="0"/>
    <n v="4"/>
    <n v="0"/>
    <n v="5"/>
    <n v="0"/>
    <n v="0"/>
    <n v="0"/>
  </r>
  <r>
    <x v="25"/>
    <s v="25.5"/>
    <s v="2023 թվական, _x000a_4-րդ  եռամսյակ"/>
    <s v="05․10․2023թ․ _x000a_N 432-Ա"/>
    <x v="226"/>
    <x v="1"/>
    <x v="1"/>
    <d v="2023-10-12T00:00:00"/>
    <d v="2023-10-14T00:00:00"/>
    <x v="10"/>
    <n v="0"/>
    <n v="0"/>
    <n v="0"/>
    <n v="0"/>
    <n v="2"/>
    <n v="0"/>
    <n v="3"/>
    <n v="0"/>
    <n v="0"/>
    <n v="0"/>
  </r>
  <r>
    <x v="25"/>
    <s v="25.6"/>
    <s v="2023 թվական, _x000a_4-րդ  եռամսյակ"/>
    <s v="05․10․2023թ․ _x000a_N 104-Ա"/>
    <x v="227"/>
    <x v="1"/>
    <x v="1"/>
    <d v="2023-10-15T00:00:00"/>
    <d v="2023-10-18T00:00:00"/>
    <x v="3"/>
    <n v="0"/>
    <n v="0"/>
    <n v="0"/>
    <n v="0"/>
    <n v="3"/>
    <n v="0"/>
    <n v="4"/>
    <n v="0"/>
    <n v="0"/>
    <n v="0"/>
  </r>
  <r>
    <x v="25"/>
    <s v="25.7"/>
    <s v="2023 թվական, _x000a_4-րդ  եռամսյակ"/>
    <s v="05․10․2023թ․ _x000a_N 104-Ա"/>
    <x v="223"/>
    <x v="1"/>
    <x v="1"/>
    <d v="2023-10-15T00:00:00"/>
    <d v="2023-10-18T00:00:00"/>
    <x v="3"/>
    <n v="0"/>
    <n v="0"/>
    <n v="0"/>
    <n v="0"/>
    <n v="3"/>
    <n v="0"/>
    <n v="4"/>
    <n v="0"/>
    <n v="0"/>
    <n v="0"/>
  </r>
  <r>
    <x v="25"/>
    <s v="25.8"/>
    <s v="2023 թվական, _x000a_4-րդ  եռամսյակ"/>
    <s v="13․10․2023թ․ _x000a_N 440-Ա"/>
    <x v="228"/>
    <x v="1"/>
    <x v="1"/>
    <d v="2023-10-22T00:00:00"/>
    <d v="2023-10-28T00:00:00"/>
    <x v="49"/>
    <n v="0"/>
    <n v="0"/>
    <n v="0"/>
    <n v="0"/>
    <n v="6"/>
    <n v="0"/>
    <n v="7"/>
    <n v="0"/>
    <n v="0"/>
    <n v="0"/>
  </r>
  <r>
    <x v="25"/>
    <s v="25.9"/>
    <s v="2023 թվական, _x000a_4-րդ  եռամսյակ"/>
    <s v="13․10․2023թ․ _x000a_N 440-Ա"/>
    <x v="229"/>
    <x v="1"/>
    <x v="1"/>
    <d v="2023-10-22T00:00:00"/>
    <d v="2023-10-28T00:00:00"/>
    <x v="49"/>
    <n v="0"/>
    <n v="0"/>
    <n v="0"/>
    <n v="0"/>
    <n v="6"/>
    <n v="0"/>
    <n v="7"/>
    <n v="0"/>
    <n v="0"/>
    <n v="0"/>
  </r>
  <r>
    <x v="25"/>
    <s v="25.10"/>
    <s v="2023 թվական, _x000a_4-րդ  եռամսյակ"/>
    <s v="13․10․2023թ․ _x000a_N 440-Ա"/>
    <x v="230"/>
    <x v="1"/>
    <x v="1"/>
    <d v="2023-10-22T00:00:00"/>
    <d v="2023-10-28T00:00:00"/>
    <x v="49"/>
    <n v="0"/>
    <n v="0"/>
    <n v="0"/>
    <n v="0"/>
    <n v="6"/>
    <n v="0"/>
    <n v="7"/>
    <n v="0"/>
    <n v="0"/>
    <n v="0"/>
  </r>
  <r>
    <x v="25"/>
    <s v="25.11"/>
    <s v="2023 թվական, _x000a_4-րդ  եռամսյակ"/>
    <s v="03․11․2023թ․ _x000a_N 475-Ա"/>
    <x v="226"/>
    <x v="1"/>
    <x v="1"/>
    <d v="2023-11-05T00:00:00"/>
    <d v="2023-11-09T00:00:00"/>
    <x v="49"/>
    <n v="0"/>
    <n v="0"/>
    <n v="0"/>
    <n v="0"/>
    <n v="4"/>
    <n v="0"/>
    <n v="5"/>
    <n v="0"/>
    <n v="0"/>
    <n v="0"/>
  </r>
  <r>
    <x v="26"/>
    <s v="26.1"/>
    <s v="2023 թվական, _x000a_4-րդ  եռամսյակ"/>
    <s v="09․09․2023թ_x000a_ N 816-Ա"/>
    <x v="231"/>
    <x v="0"/>
    <x v="0"/>
    <d v="2023-10-03T00:00:00"/>
    <d v="2023-10-06T00:00:00"/>
    <x v="3"/>
    <n v="174.1825"/>
    <n v="256.89999999999998"/>
    <n v="256.89999999999998"/>
    <n v="0"/>
    <n v="3"/>
    <n v="206.65"/>
    <n v="4"/>
    <n v="233.18"/>
    <n v="0"/>
    <n v="696.73"/>
  </r>
  <r>
    <x v="26"/>
    <s v="26.2"/>
    <s v="2023 թվական, _x000a_4-րդ  եռամսյակ"/>
    <s v="12․09․2023թ_x000a_ N 811-Ա"/>
    <x v="232"/>
    <x v="0"/>
    <x v="0"/>
    <d v="2023-10-26T00:00:00"/>
    <d v="2023-10-30T00:00:00"/>
    <x v="72"/>
    <n v="2.9693999999999998"/>
    <n v="0"/>
    <m/>
    <n v="0"/>
    <n v="4"/>
    <n v="0"/>
    <n v="5"/>
    <n v="0"/>
    <n v="14.847"/>
    <n v="14.847"/>
  </r>
  <r>
    <x v="26"/>
    <s v="26.3"/>
    <s v="2023 թվական, _x000a_4-րդ  եռամսյակ"/>
    <s v="08․12․2023թ_x000a_ N 1463-Ա"/>
    <x v="233"/>
    <x v="0"/>
    <x v="0"/>
    <d v="2023-12-12T00:00:00"/>
    <d v="2023-12-16T00:00:00"/>
    <x v="3"/>
    <n v="56.906199999999998"/>
    <n v="0"/>
    <m/>
    <n v="0"/>
    <n v="4"/>
    <n v="0"/>
    <n v="5"/>
    <n v="284.53100000000001"/>
    <n v="0"/>
    <n v="284.53100000000001"/>
  </r>
  <r>
    <x v="27"/>
    <s v="27.1"/>
    <s v="2023 թվական, _x000a_4-րդ  եռամսյակ"/>
    <s v="11.10.2023թ_x000a_ N 951-Ա"/>
    <x v="234"/>
    <x v="0"/>
    <x v="0"/>
    <d v="2023-10-13T00:00:00"/>
    <d v="2023-10-14T00:00:00"/>
    <x v="10"/>
    <n v="369.721"/>
    <n v="574.89499999999998"/>
    <n v="574.89499999999998"/>
    <n v="0"/>
    <n v="1"/>
    <n v="67.257000000000005"/>
    <n v="2"/>
    <n v="97.29"/>
    <n v="0"/>
    <n v="739.44200000000001"/>
  </r>
  <r>
    <x v="28"/>
    <s v="28.1"/>
    <s v="2023 թվական, _x000a_4-րդ  եռամսյակ"/>
    <s v="10․11․2023թ _x000a_N 664-Ա"/>
    <x v="235"/>
    <x v="0"/>
    <x v="0"/>
    <d v="2023-11-22T00:00:00"/>
    <d v="2023-11-25T00:00:00"/>
    <x v="2"/>
    <n v="161.87200000000001"/>
    <n v="208.33099999999999"/>
    <n v="208.33099999999999"/>
    <n v="0"/>
    <n v="3"/>
    <n v="219.54900000000001"/>
    <n v="4"/>
    <n v="219.608"/>
    <n v="0"/>
    <n v="647.48800000000006"/>
  </r>
  <r>
    <x v="28"/>
    <s v="28.2"/>
    <s v="2023 թվական, _x000a_4-րդ  եռամսյակ"/>
    <s v="10․11․2023թ _x000a_N 664-Ա"/>
    <x v="236"/>
    <x v="0"/>
    <x v="0"/>
    <d v="2023-11-22T00:00:00"/>
    <d v="2023-11-25T00:00:00"/>
    <x v="2"/>
    <n v="161.87200000000001"/>
    <n v="208.33099999999999"/>
    <n v="208.33099999999999"/>
    <n v="0"/>
    <n v="3"/>
    <n v="219.54900000000001"/>
    <n v="4"/>
    <n v="219.608"/>
    <n v="0"/>
    <n v="647.48800000000006"/>
  </r>
  <r>
    <x v="29"/>
    <s v="29.1"/>
    <s v="2023 թվական, _x000a_4-րդ  եռամսյակ"/>
    <s v="14.08.2023թ_x000a_ N 1640-Ա"/>
    <x v="237"/>
    <x v="0"/>
    <x v="0"/>
    <d v="2023-09-19T00:00:00"/>
    <d v="2023-09-21T00:00:00"/>
    <x v="73"/>
    <n v="60.411999999999999"/>
    <n v="181.23599999999999"/>
    <n v="181.23599999999999"/>
    <n v="0"/>
    <n v="2"/>
    <n v="0"/>
    <n v="3"/>
    <n v="0"/>
    <n v="0"/>
    <n v="181.23599999999999"/>
  </r>
  <r>
    <x v="29"/>
    <s v="29.2"/>
    <s v="2023 թվական, _x000a_4-րդ  եռամսյակ"/>
    <s v="14.08.2023թ_x000a_ N 1640-Ա"/>
    <x v="238"/>
    <x v="0"/>
    <x v="0"/>
    <d v="2023-09-19T00:00:00"/>
    <d v="2023-09-21T00:00:00"/>
    <x v="73"/>
    <n v="60.411999999999999"/>
    <n v="181.23599999999999"/>
    <n v="181.23599999999999"/>
    <n v="0"/>
    <n v="2"/>
    <n v="0"/>
    <n v="3"/>
    <n v="0"/>
    <n v="0"/>
    <n v="181.23599999999999"/>
  </r>
  <r>
    <x v="29"/>
    <s v="29.3"/>
    <s v="2023 թվական, _x000a_4-րդ  եռամսյակ"/>
    <s v="14.08.2023թ_x000a_ N 1640-Ա"/>
    <x v="239"/>
    <x v="0"/>
    <x v="0"/>
    <d v="2023-09-19T00:00:00"/>
    <d v="2023-09-21T00:00:00"/>
    <x v="73"/>
    <n v="60.411999999999999"/>
    <n v="181.23599999999999"/>
    <n v="181.23599999999999"/>
    <n v="0"/>
    <n v="2"/>
    <n v="0"/>
    <n v="3"/>
    <n v="0"/>
    <n v="0"/>
    <n v="181.23599999999999"/>
  </r>
  <r>
    <x v="29"/>
    <s v="29.4"/>
    <s v="2023 թվական, _x000a_4-րդ  եռամսյակ"/>
    <s v="14.08.2023թ_x000a_ N 1640-Ա"/>
    <x v="240"/>
    <x v="0"/>
    <x v="0"/>
    <d v="2023-09-19T00:00:00"/>
    <d v="2023-09-21T00:00:00"/>
    <x v="73"/>
    <n v="60.411999999999999"/>
    <n v="181.23599999999999"/>
    <n v="181.23599999999999"/>
    <n v="0"/>
    <n v="2"/>
    <n v="0"/>
    <n v="3"/>
    <n v="0"/>
    <n v="0"/>
    <n v="181.23599999999999"/>
  </r>
  <r>
    <x v="29"/>
    <s v="29.5"/>
    <s v="2023 թվական, _x000a_4-րդ  եռամսյակ"/>
    <s v="14.08.2023թ_x000a_ N 1640-Ա"/>
    <x v="241"/>
    <x v="0"/>
    <x v="0"/>
    <d v="2023-09-19T00:00:00"/>
    <d v="2023-09-21T00:00:00"/>
    <x v="73"/>
    <n v="73.685333333333332"/>
    <n v="221.05600000000001"/>
    <n v="221.05600000000001"/>
    <n v="0"/>
    <n v="2"/>
    <n v="0"/>
    <n v="3"/>
    <n v="0"/>
    <n v="0"/>
    <n v="221.05600000000001"/>
  </r>
  <r>
    <x v="30"/>
    <s v="30.1"/>
    <s v="2023 թվական, _x000a_4-րդ  եռամսյակ"/>
    <s v="21.11.2023թ_x000a_ N 741-Ա"/>
    <x v="242"/>
    <x v="0"/>
    <x v="0"/>
    <d v="2023-12-03T00:00:00"/>
    <d v="2023-12-06T00:00:00"/>
    <x v="74"/>
    <n v="51.35"/>
    <n v="205.4"/>
    <n v="205.4"/>
    <n v="0"/>
    <n v="3"/>
    <n v="0"/>
    <n v="4"/>
    <n v="0"/>
    <n v="0"/>
    <n v="205.4"/>
  </r>
  <r>
    <x v="30"/>
    <s v="30.1"/>
    <s v="2023 թվական, _x000a_4-րդ  եռամսյակ"/>
    <s v="21.11.2023թ_x000a_ N 741-Ա"/>
    <x v="243"/>
    <x v="0"/>
    <x v="0"/>
    <d v="2023-12-03T00:00:00"/>
    <d v="2023-12-06T00:00:00"/>
    <x v="74"/>
    <n v="51.35"/>
    <n v="205.4"/>
    <n v="205.4"/>
    <n v="0"/>
    <n v="3"/>
    <n v="0"/>
    <n v="4"/>
    <n v="0"/>
    <n v="0"/>
    <n v="205.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8" indent="0" compact="0" compactData="0" multipleFieldFilters="0">
  <location ref="A5:N253" firstHeaderRow="0" firstDataRow="1" firstDataCol="4"/>
  <pivotFields count="21">
    <pivotField axis="axisRow" compact="0" outline="0" showAll="0" defaultSubtota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  <pivotField name="Անունը, ազգանունը, _x000a_զբաղեցրած պաշտոնը" axis="axisRow" compact="0" outline="0" showAll="0" defaultSubtotal="0">
      <items count="245">
        <item x="210"/>
        <item x="70"/>
        <item x="120"/>
        <item x="45"/>
        <item x="43"/>
        <item x="21"/>
        <item x="235"/>
        <item x="103"/>
        <item x="97"/>
        <item x="22"/>
        <item x="121"/>
        <item x="28"/>
        <item x="20"/>
        <item x="42"/>
        <item x="177"/>
        <item x="47"/>
        <item x="4"/>
        <item x="5"/>
        <item x="6"/>
        <item x="24"/>
        <item x="23"/>
        <item x="31"/>
        <item x="36"/>
        <item x="37"/>
        <item x="38"/>
        <item x="48"/>
        <item x="60"/>
        <item x="61"/>
        <item x="68"/>
        <item x="72"/>
        <item x="73"/>
        <item x="74"/>
        <item x="75"/>
        <item x="76"/>
        <item x="92"/>
        <item x="91"/>
        <item x="93"/>
        <item x="118"/>
        <item x="144"/>
        <item x="145"/>
        <item x="159"/>
        <item x="156"/>
        <item x="157"/>
        <item x="158"/>
        <item x="160"/>
        <item x="166"/>
        <item x="165"/>
        <item x="163"/>
        <item x="164"/>
        <item x="172"/>
        <item x="173"/>
        <item x="174"/>
        <item x="175"/>
        <item x="179"/>
        <item x="181"/>
        <item x="190"/>
        <item x="184"/>
        <item x="193"/>
        <item x="183"/>
        <item x="198"/>
        <item x="200"/>
        <item x="205"/>
        <item x="206"/>
        <item x="215"/>
        <item x="207"/>
        <item x="234"/>
        <item x="237"/>
        <item x="238"/>
        <item x="239"/>
        <item x="240"/>
        <item x="241"/>
        <item m="1" x="244"/>
        <item x="0"/>
        <item x="1"/>
        <item x="2"/>
        <item x="3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5"/>
        <item x="26"/>
        <item x="27"/>
        <item x="29"/>
        <item x="30"/>
        <item x="32"/>
        <item x="33"/>
        <item x="34"/>
        <item x="35"/>
        <item x="39"/>
        <item x="40"/>
        <item x="41"/>
        <item x="44"/>
        <item x="46"/>
        <item x="49"/>
        <item x="50"/>
        <item x="51"/>
        <item x="52"/>
        <item x="53"/>
        <item x="54"/>
        <item x="55"/>
        <item x="56"/>
        <item x="57"/>
        <item x="58"/>
        <item x="59"/>
        <item x="62"/>
        <item x="63"/>
        <item x="64"/>
        <item x="65"/>
        <item x="66"/>
        <item x="67"/>
        <item x="69"/>
        <item x="71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4"/>
        <item x="95"/>
        <item x="96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9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0"/>
        <item x="151"/>
        <item x="152"/>
        <item x="153"/>
        <item x="154"/>
        <item x="155"/>
        <item x="161"/>
        <item x="162"/>
        <item x="167"/>
        <item x="168"/>
        <item x="169"/>
        <item x="170"/>
        <item x="171"/>
        <item x="176"/>
        <item x="178"/>
        <item x="180"/>
        <item x="182"/>
        <item x="185"/>
        <item x="186"/>
        <item x="187"/>
        <item x="188"/>
        <item x="189"/>
        <item x="191"/>
        <item x="192"/>
        <item x="194"/>
        <item x="195"/>
        <item x="196"/>
        <item x="197"/>
        <item x="199"/>
        <item x="201"/>
        <item x="202"/>
        <item x="203"/>
        <item x="204"/>
        <item x="208"/>
        <item x="209"/>
        <item x="211"/>
        <item x="212"/>
        <item x="213"/>
        <item x="21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6"/>
        <item x="242"/>
        <item x="243"/>
        <item x="112"/>
      </items>
    </pivotField>
    <pivotField axis="axisRow" compact="0" outline="0" showAll="0" defaultSubtotal="0">
      <items count="2">
        <item x="0"/>
        <item x="1"/>
      </items>
    </pivotField>
    <pivotField axis="axisRow" compact="0" outline="0" showAll="0" defaultSubtotal="0">
      <items count="2">
        <item x="1"/>
        <item x="0"/>
      </items>
    </pivotField>
    <pivotField compact="0" numFmtId="169" outline="0" showAll="0" defaultSubtotal="0"/>
    <pivotField compact="0" numFmtId="169" outline="0" showAll="0" defaultSubtotal="0"/>
    <pivotField compact="0" outline="0" showAll="0" defaultSubtotal="0">
      <items count="76">
        <item x="39"/>
        <item x="0"/>
        <item x="18"/>
        <item x="9"/>
        <item x="10"/>
        <item x="21"/>
        <item x="60"/>
        <item x="23"/>
        <item x="12"/>
        <item x="55"/>
        <item x="49"/>
        <item x="16"/>
        <item x="65"/>
        <item x="15"/>
        <item x="68"/>
        <item x="3"/>
        <item x="72"/>
        <item x="48"/>
        <item x="66"/>
        <item x="13"/>
        <item x="6"/>
        <item x="2"/>
        <item x="19"/>
        <item x="35"/>
        <item x="24"/>
        <item x="34"/>
        <item x="46"/>
        <item x="56"/>
        <item x="52"/>
        <item x="57"/>
        <item x="61"/>
        <item x="1"/>
        <item x="70"/>
        <item x="73"/>
        <item m="1" x="75"/>
        <item x="4"/>
        <item x="5"/>
        <item x="7"/>
        <item x="8"/>
        <item x="11"/>
        <item x="14"/>
        <item x="17"/>
        <item x="20"/>
        <item x="22"/>
        <item x="25"/>
        <item x="26"/>
        <item x="27"/>
        <item x="28"/>
        <item x="29"/>
        <item x="30"/>
        <item x="31"/>
        <item x="32"/>
        <item x="33"/>
        <item x="36"/>
        <item x="37"/>
        <item x="38"/>
        <item x="40"/>
        <item x="41"/>
        <item x="42"/>
        <item x="43"/>
        <item x="44"/>
        <item x="45"/>
        <item x="47"/>
        <item x="50"/>
        <item x="51"/>
        <item x="53"/>
        <item x="54"/>
        <item x="58"/>
        <item x="59"/>
        <item x="62"/>
        <item x="63"/>
        <item x="64"/>
        <item x="67"/>
        <item x="69"/>
        <item x="71"/>
        <item x="74"/>
      </items>
    </pivotField>
    <pivotField dataField="1" compact="0" numFmtId="164" outline="0" showAll="0" defaultSubtotal="0"/>
    <pivotField compact="0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dataField="1" compact="0" outline="0" dragToRow="0" dragToCol="0" dragToPage="0" showAll="0" defaultSubtotal="0"/>
  </pivotFields>
  <rowFields count="4">
    <field x="0"/>
    <field x="4"/>
    <field x="6"/>
    <field x="5"/>
  </rowFields>
  <rowItems count="248">
    <i>
      <x/>
      <x v="72"/>
      <x v="1"/>
      <x/>
    </i>
    <i r="1">
      <x v="73"/>
      <x v="1"/>
      <x/>
    </i>
    <i r="1">
      <x v="74"/>
      <x v="1"/>
      <x/>
    </i>
    <i r="1">
      <x v="75"/>
      <x v="1"/>
      <x/>
    </i>
    <i>
      <x v="1"/>
      <x v="16"/>
      <x v="1"/>
      <x/>
    </i>
    <i r="1">
      <x v="17"/>
      <x v="1"/>
      <x/>
    </i>
    <i r="1">
      <x v="18"/>
      <x v="1"/>
      <x/>
    </i>
    <i r="1">
      <x v="76"/>
      <x v="1"/>
      <x/>
    </i>
    <i r="1">
      <x v="77"/>
      <x v="1"/>
      <x/>
    </i>
    <i r="1">
      <x v="78"/>
      <x v="1"/>
      <x/>
    </i>
    <i r="1">
      <x v="79"/>
      <x v="1"/>
      <x/>
    </i>
    <i>
      <x v="2"/>
      <x v="80"/>
      <x v="1"/>
      <x/>
    </i>
    <i r="1">
      <x v="81"/>
      <x v="1"/>
      <x/>
    </i>
    <i r="1">
      <x v="82"/>
      <x v="1"/>
      <x/>
    </i>
    <i r="1">
      <x v="83"/>
      <x v="1"/>
      <x/>
    </i>
    <i r="1">
      <x v="84"/>
      <x v="1"/>
      <x/>
    </i>
    <i r="1">
      <x v="85"/>
      <x v="1"/>
      <x/>
    </i>
    <i r="1">
      <x v="86"/>
      <x v="1"/>
      <x/>
    </i>
    <i r="1">
      <x v="87"/>
      <x v="1"/>
      <x/>
    </i>
    <i r="1">
      <x v="88"/>
      <x v="1"/>
      <x/>
    </i>
    <i>
      <x v="3"/>
      <x v="5"/>
      <x v="1"/>
      <x/>
    </i>
    <i r="1">
      <x v="9"/>
      <x v="1"/>
      <x/>
    </i>
    <i r="1">
      <x v="11"/>
      <x v="1"/>
      <x/>
    </i>
    <i r="1">
      <x v="12"/>
      <x v="1"/>
      <x/>
    </i>
    <i r="1">
      <x v="19"/>
      <x v="1"/>
      <x/>
    </i>
    <i r="1">
      <x v="20"/>
      <x v="1"/>
      <x/>
    </i>
    <i r="1">
      <x v="89"/>
      <x v="1"/>
      <x/>
    </i>
    <i r="1">
      <x v="90"/>
      <x v="1"/>
      <x/>
    </i>
    <i r="1">
      <x v="91"/>
      <x v="1"/>
      <x/>
    </i>
    <i r="1">
      <x v="92"/>
      <x v="1"/>
      <x/>
    </i>
    <i r="1">
      <x v="93"/>
      <x v="1"/>
      <x/>
    </i>
    <i>
      <x v="4"/>
      <x v="21"/>
      <x/>
      <x v="1"/>
    </i>
    <i r="2">
      <x v="1"/>
      <x/>
    </i>
    <i r="1">
      <x v="94"/>
      <x v="1"/>
      <x/>
    </i>
    <i r="1">
      <x v="95"/>
      <x v="1"/>
      <x/>
    </i>
    <i r="1">
      <x v="96"/>
      <x v="1"/>
      <x/>
    </i>
    <i r="1">
      <x v="97"/>
      <x v="1"/>
      <x/>
    </i>
    <i>
      <x v="5"/>
      <x v="22"/>
      <x v="1"/>
      <x/>
    </i>
    <i r="1">
      <x v="23"/>
      <x v="1"/>
      <x/>
    </i>
    <i r="1">
      <x v="24"/>
      <x v="1"/>
      <x/>
    </i>
    <i r="1">
      <x v="98"/>
      <x v="1"/>
      <x/>
    </i>
    <i r="1">
      <x v="99"/>
      <x v="1"/>
      <x/>
    </i>
    <i r="1">
      <x v="100"/>
      <x v="1"/>
      <x/>
    </i>
    <i>
      <x v="6"/>
      <x v="3"/>
      <x v="1"/>
      <x/>
    </i>
    <i r="1">
      <x v="4"/>
      <x v="1"/>
      <x/>
    </i>
    <i r="1">
      <x v="13"/>
      <x v="1"/>
      <x/>
    </i>
    <i r="1">
      <x v="15"/>
      <x v="1"/>
      <x/>
    </i>
    <i r="1">
      <x v="25"/>
      <x v="1"/>
      <x/>
    </i>
    <i r="1">
      <x v="101"/>
      <x v="1"/>
      <x/>
    </i>
    <i r="1">
      <x v="102"/>
      <x v="1"/>
      <x/>
    </i>
    <i r="1">
      <x v="103"/>
      <x v="1"/>
      <x/>
    </i>
    <i r="1">
      <x v="104"/>
      <x v="1"/>
      <x/>
    </i>
    <i r="1">
      <x v="105"/>
      <x v="1"/>
      <x/>
    </i>
    <i r="1">
      <x v="106"/>
      <x v="1"/>
      <x/>
    </i>
    <i r="1">
      <x v="107"/>
      <x v="1"/>
      <x/>
    </i>
    <i r="1">
      <x v="108"/>
      <x v="1"/>
      <x/>
    </i>
    <i r="1">
      <x v="109"/>
      <x v="1"/>
      <x/>
    </i>
    <i r="1">
      <x v="110"/>
      <x v="1"/>
      <x/>
    </i>
    <i r="1">
      <x v="111"/>
      <x v="1"/>
      <x/>
    </i>
    <i r="1">
      <x v="112"/>
      <x v="1"/>
      <x/>
    </i>
    <i>
      <x v="7"/>
      <x v="26"/>
      <x v="1"/>
      <x/>
    </i>
    <i r="1">
      <x v="27"/>
      <x v="1"/>
      <x/>
    </i>
    <i r="1">
      <x v="113"/>
      <x v="1"/>
      <x/>
    </i>
    <i r="1">
      <x v="114"/>
      <x v="1"/>
      <x/>
    </i>
    <i r="1">
      <x v="115"/>
      <x v="1"/>
      <x/>
    </i>
    <i r="1">
      <x v="116"/>
      <x v="1"/>
      <x/>
    </i>
    <i>
      <x v="8"/>
      <x v="28"/>
      <x v="1"/>
      <x/>
    </i>
    <i r="1">
      <x v="117"/>
      <x v="1"/>
      <x/>
    </i>
    <i r="1">
      <x v="118"/>
      <x v="1"/>
      <x/>
    </i>
    <i r="1">
      <x v="119"/>
      <x v="1"/>
      <x/>
    </i>
    <i r="1">
      <x v="120"/>
      <x v="1"/>
      <x/>
    </i>
    <i>
      <x v="9"/>
      <x v="1"/>
      <x v="1"/>
      <x/>
    </i>
    <i r="1">
      <x v="29"/>
      <x v="1"/>
      <x/>
    </i>
    <i r="1">
      <x v="30"/>
      <x v="1"/>
      <x/>
    </i>
    <i r="1">
      <x v="31"/>
      <x v="1"/>
      <x/>
    </i>
    <i r="1">
      <x v="32"/>
      <x v="1"/>
      <x/>
    </i>
    <i r="1">
      <x v="33"/>
      <x v="1"/>
      <x/>
    </i>
    <i r="1">
      <x v="121"/>
      <x v="1"/>
      <x/>
    </i>
    <i r="1">
      <x v="122"/>
      <x v="1"/>
      <x/>
    </i>
    <i r="1">
      <x v="123"/>
      <x v="1"/>
      <x/>
    </i>
    <i r="1">
      <x v="124"/>
      <x v="1"/>
      <x/>
    </i>
    <i r="1">
      <x v="125"/>
      <x v="1"/>
      <x/>
    </i>
    <i r="1">
      <x v="126"/>
      <x v="1"/>
      <x/>
    </i>
    <i r="1">
      <x v="127"/>
      <x v="1"/>
      <x/>
    </i>
    <i r="1">
      <x v="128"/>
      <x v="1"/>
      <x/>
    </i>
    <i r="1">
      <x v="129"/>
      <x v="1"/>
      <x/>
    </i>
    <i r="1">
      <x v="130"/>
      <x v="1"/>
      <x/>
    </i>
    <i>
      <x v="10"/>
      <x v="131"/>
      <x v="1"/>
      <x/>
    </i>
    <i r="1">
      <x v="132"/>
      <x v="1"/>
      <x/>
    </i>
    <i r="1">
      <x v="133"/>
      <x v="1"/>
      <x/>
    </i>
    <i r="1">
      <x v="134"/>
      <x v="1"/>
      <x/>
    </i>
    <i>
      <x v="11"/>
      <x v="8"/>
      <x v="1"/>
      <x/>
    </i>
    <i r="1">
      <x v="34"/>
      <x v="1"/>
      <x/>
    </i>
    <i r="1">
      <x v="35"/>
      <x v="1"/>
      <x/>
    </i>
    <i r="1">
      <x v="36"/>
      <x v="1"/>
      <x/>
    </i>
    <i r="1">
      <x v="135"/>
      <x v="1"/>
      <x/>
    </i>
    <i r="1">
      <x v="136"/>
      <x v="1"/>
      <x/>
    </i>
    <i r="1">
      <x v="137"/>
      <x v="1"/>
      <x/>
    </i>
    <i r="1">
      <x v="138"/>
      <x v="1"/>
      <x/>
    </i>
    <i r="1">
      <x v="139"/>
      <x v="1"/>
      <x/>
    </i>
    <i r="1">
      <x v="140"/>
      <x v="1"/>
      <x/>
    </i>
    <i r="1">
      <x v="141"/>
      <x v="1"/>
      <x/>
    </i>
    <i r="1">
      <x v="142"/>
      <x v="1"/>
      <x/>
    </i>
    <i r="1">
      <x v="143"/>
      <x v="1"/>
      <x/>
    </i>
    <i>
      <x v="12"/>
      <x v="7"/>
      <x v="1"/>
      <x/>
    </i>
    <i r="1">
      <x v="144"/>
      <x v="1"/>
      <x/>
    </i>
    <i r="1">
      <x v="145"/>
      <x v="1"/>
      <x/>
    </i>
    <i r="1">
      <x v="146"/>
      <x v="1"/>
      <x/>
    </i>
    <i r="1">
      <x v="147"/>
      <x v="1"/>
      <x/>
    </i>
    <i r="1">
      <x v="148"/>
      <x v="1"/>
      <x/>
    </i>
    <i r="1">
      <x v="149"/>
      <x v="1"/>
      <x/>
    </i>
    <i r="1">
      <x v="150"/>
      <x v="1"/>
      <x/>
    </i>
    <i r="1">
      <x v="151"/>
      <x v="1"/>
      <x/>
    </i>
    <i r="1">
      <x v="244"/>
      <x v="1"/>
      <x/>
    </i>
    <i>
      <x v="13"/>
      <x v="2"/>
      <x v="1"/>
      <x/>
    </i>
    <i r="1">
      <x v="10"/>
      <x v="1"/>
      <x/>
    </i>
    <i r="1">
      <x v="37"/>
      <x v="1"/>
      <x/>
    </i>
    <i r="1">
      <x v="152"/>
      <x v="1"/>
      <x/>
    </i>
    <i r="1">
      <x v="153"/>
      <x v="1"/>
      <x/>
    </i>
    <i r="1">
      <x v="154"/>
      <x v="1"/>
      <x/>
    </i>
    <i r="1">
      <x v="155"/>
      <x v="1"/>
      <x/>
    </i>
    <i r="1">
      <x v="156"/>
      <x v="1"/>
      <x/>
    </i>
    <i r="1">
      <x v="157"/>
      <x v="1"/>
      <x/>
    </i>
    <i r="1">
      <x v="158"/>
      <x/>
      <x v="1"/>
    </i>
    <i r="2">
      <x v="1"/>
      <x/>
    </i>
    <i r="1">
      <x v="159"/>
      <x v="1"/>
      <x/>
    </i>
    <i r="1">
      <x v="160"/>
      <x v="1"/>
      <x/>
    </i>
    <i r="1">
      <x v="161"/>
      <x v="1"/>
      <x/>
    </i>
    <i r="1">
      <x v="162"/>
      <x/>
      <x v="1"/>
    </i>
    <i r="2">
      <x v="1"/>
      <x/>
    </i>
    <i r="1">
      <x v="163"/>
      <x/>
      <x v="1"/>
    </i>
    <i r="1">
      <x v="164"/>
      <x v="1"/>
      <x/>
    </i>
    <i r="1">
      <x v="165"/>
      <x v="1"/>
      <x/>
    </i>
    <i r="1">
      <x v="166"/>
      <x/>
      <x v="1"/>
    </i>
    <i r="1">
      <x v="167"/>
      <x v="1"/>
      <x/>
    </i>
    <i>
      <x v="14"/>
      <x v="168"/>
      <x v="1"/>
      <x/>
    </i>
    <i>
      <x v="15"/>
      <x v="169"/>
      <x v="1"/>
      <x/>
    </i>
    <i r="1">
      <x v="170"/>
      <x v="1"/>
      <x/>
    </i>
    <i r="1">
      <x v="171"/>
      <x v="1"/>
      <x/>
    </i>
    <i r="1">
      <x v="172"/>
      <x v="1"/>
      <x/>
    </i>
    <i r="1">
      <x v="173"/>
      <x v="1"/>
      <x/>
    </i>
    <i r="1">
      <x v="174"/>
      <x v="1"/>
      <x/>
    </i>
    <i r="1">
      <x v="175"/>
      <x v="1"/>
      <x/>
    </i>
    <i r="1">
      <x v="176"/>
      <x v="1"/>
      <x/>
    </i>
    <i r="1">
      <x v="177"/>
      <x v="1"/>
      <x/>
    </i>
    <i r="1">
      <x v="178"/>
      <x v="1"/>
      <x/>
    </i>
    <i r="1">
      <x v="179"/>
      <x v="1"/>
      <x/>
    </i>
    <i>
      <x v="16"/>
      <x v="38"/>
      <x v="1"/>
      <x/>
    </i>
    <i r="1">
      <x v="39"/>
      <x v="1"/>
      <x/>
    </i>
    <i r="1">
      <x v="180"/>
      <x v="1"/>
      <x/>
    </i>
    <i r="1">
      <x v="181"/>
      <x v="1"/>
      <x/>
    </i>
    <i r="1">
      <x v="182"/>
      <x v="1"/>
      <x/>
    </i>
    <i r="1">
      <x v="183"/>
      <x v="1"/>
      <x/>
    </i>
    <i r="1">
      <x v="184"/>
      <x v="1"/>
      <x/>
    </i>
    <i r="1">
      <x v="185"/>
      <x v="1"/>
      <x/>
    </i>
    <i r="1">
      <x v="186"/>
      <x v="1"/>
      <x/>
    </i>
    <i r="1">
      <x v="187"/>
      <x v="1"/>
      <x/>
    </i>
    <i r="1">
      <x v="188"/>
      <x v="1"/>
      <x/>
    </i>
    <i r="1">
      <x v="189"/>
      <x v="1"/>
      <x/>
    </i>
    <i>
      <x v="17"/>
      <x v="40"/>
      <x v="1"/>
      <x/>
    </i>
    <i r="1">
      <x v="41"/>
      <x v="1"/>
      <x/>
    </i>
    <i r="1">
      <x v="42"/>
      <x v="1"/>
      <x/>
    </i>
    <i r="1">
      <x v="43"/>
      <x v="1"/>
      <x/>
    </i>
    <i r="1">
      <x v="44"/>
      <x v="1"/>
      <x/>
    </i>
    <i r="1">
      <x v="190"/>
      <x v="1"/>
      <x/>
    </i>
    <i r="1">
      <x v="191"/>
      <x v="1"/>
      <x/>
    </i>
    <i>
      <x v="18"/>
      <x v="45"/>
      <x v="1"/>
      <x/>
    </i>
    <i r="1">
      <x v="46"/>
      <x v="1"/>
      <x/>
    </i>
    <i r="1">
      <x v="47"/>
      <x v="1"/>
      <x/>
    </i>
    <i r="1">
      <x v="48"/>
      <x v="1"/>
      <x/>
    </i>
    <i r="1">
      <x v="192"/>
      <x v="1"/>
      <x/>
    </i>
    <i r="1">
      <x v="193"/>
      <x v="1"/>
      <x/>
    </i>
    <i r="1">
      <x v="194"/>
      <x v="1"/>
      <x/>
    </i>
    <i r="1">
      <x v="195"/>
      <x v="1"/>
      <x/>
    </i>
    <i r="1">
      <x v="196"/>
      <x v="1"/>
      <x/>
    </i>
    <i>
      <x v="19"/>
      <x v="49"/>
      <x v="1"/>
      <x/>
    </i>
    <i r="1">
      <x v="50"/>
      <x v="1"/>
      <x/>
    </i>
    <i r="1">
      <x v="51"/>
      <x v="1"/>
      <x/>
    </i>
    <i r="1">
      <x v="52"/>
      <x v="1"/>
      <x/>
    </i>
    <i>
      <x v="20"/>
      <x v="14"/>
      <x v="1"/>
      <x/>
    </i>
    <i r="1">
      <x v="197"/>
      <x v="1"/>
      <x/>
    </i>
    <i>
      <x v="21"/>
      <x v="53"/>
      <x v="1"/>
      <x/>
    </i>
    <i r="1">
      <x v="54"/>
      <x v="1"/>
      <x/>
    </i>
    <i r="1">
      <x v="55"/>
      <x v="1"/>
      <x/>
    </i>
    <i r="1">
      <x v="56"/>
      <x v="1"/>
      <x/>
    </i>
    <i r="1">
      <x v="57"/>
      <x v="1"/>
      <x/>
    </i>
    <i r="1">
      <x v="58"/>
      <x v="1"/>
      <x/>
    </i>
    <i r="1">
      <x v="59"/>
      <x v="1"/>
      <x/>
    </i>
    <i r="1">
      <x v="60"/>
      <x v="1"/>
      <x/>
    </i>
    <i r="1">
      <x v="198"/>
      <x v="1"/>
      <x/>
    </i>
    <i r="1">
      <x v="199"/>
      <x v="1"/>
      <x/>
    </i>
    <i r="1">
      <x v="200"/>
      <x v="1"/>
      <x/>
    </i>
    <i r="1">
      <x v="201"/>
      <x v="1"/>
      <x/>
    </i>
    <i r="1">
      <x v="202"/>
      <x v="1"/>
      <x/>
    </i>
    <i r="1">
      <x v="203"/>
      <x v="1"/>
      <x/>
    </i>
    <i r="1">
      <x v="204"/>
      <x v="1"/>
      <x/>
    </i>
    <i r="1">
      <x v="205"/>
      <x v="1"/>
      <x/>
    </i>
    <i r="1">
      <x v="206"/>
      <x v="1"/>
      <x/>
    </i>
    <i r="1">
      <x v="207"/>
      <x v="1"/>
      <x/>
    </i>
    <i r="1">
      <x v="208"/>
      <x v="1"/>
      <x/>
    </i>
    <i r="1">
      <x v="209"/>
      <x v="1"/>
      <x/>
    </i>
    <i r="1">
      <x v="210"/>
      <x v="1"/>
      <x/>
    </i>
    <i r="1">
      <x v="211"/>
      <x v="1"/>
      <x/>
    </i>
    <i r="1">
      <x v="212"/>
      <x v="1"/>
      <x/>
    </i>
    <i r="1">
      <x v="213"/>
      <x v="1"/>
      <x/>
    </i>
    <i r="1">
      <x v="214"/>
      <x v="1"/>
      <x/>
    </i>
    <i r="1">
      <x v="215"/>
      <x v="1"/>
      <x/>
    </i>
    <i r="1">
      <x v="216"/>
      <x v="1"/>
      <x/>
    </i>
    <i>
      <x v="22"/>
      <x v="61"/>
      <x/>
      <x v="1"/>
    </i>
    <i r="1">
      <x v="62"/>
      <x/>
      <x v="1"/>
    </i>
    <i>
      <x v="23"/>
      <x/>
      <x v="1"/>
      <x/>
    </i>
    <i r="1">
      <x v="63"/>
      <x v="1"/>
      <x/>
    </i>
    <i r="1">
      <x v="64"/>
      <x v="1"/>
      <x/>
    </i>
    <i r="1">
      <x v="217"/>
      <x v="1"/>
      <x/>
    </i>
    <i r="1">
      <x v="218"/>
      <x v="1"/>
      <x/>
    </i>
    <i r="1">
      <x v="219"/>
      <x v="1"/>
      <x/>
    </i>
    <i r="1">
      <x v="220"/>
      <x v="1"/>
      <x/>
    </i>
    <i r="1">
      <x v="221"/>
      <x v="1"/>
      <x/>
    </i>
    <i r="1">
      <x v="222"/>
      <x v="1"/>
      <x/>
    </i>
    <i r="1">
      <x v="223"/>
      <x v="1"/>
      <x/>
    </i>
    <i r="1">
      <x v="224"/>
      <x v="1"/>
      <x/>
    </i>
    <i r="1">
      <x v="225"/>
      <x v="1"/>
      <x/>
    </i>
    <i r="1">
      <x v="226"/>
      <x v="1"/>
      <x/>
    </i>
    <i>
      <x v="24"/>
      <x v="227"/>
      <x v="1"/>
      <x/>
    </i>
    <i r="1">
      <x v="228"/>
      <x v="1"/>
      <x/>
    </i>
    <i>
      <x v="25"/>
      <x v="229"/>
      <x v="1"/>
      <x/>
    </i>
    <i r="1">
      <x v="230"/>
      <x/>
      <x v="1"/>
    </i>
    <i r="1">
      <x v="231"/>
      <x/>
      <x v="1"/>
    </i>
    <i r="1">
      <x v="232"/>
      <x/>
      <x v="1"/>
    </i>
    <i r="1">
      <x v="233"/>
      <x/>
      <x v="1"/>
    </i>
    <i r="1">
      <x v="234"/>
      <x/>
      <x v="1"/>
    </i>
    <i r="1">
      <x v="235"/>
      <x/>
      <x v="1"/>
    </i>
    <i r="1">
      <x v="236"/>
      <x/>
      <x v="1"/>
    </i>
    <i r="1">
      <x v="237"/>
      <x/>
      <x v="1"/>
    </i>
    <i>
      <x v="26"/>
      <x v="238"/>
      <x v="1"/>
      <x/>
    </i>
    <i r="1">
      <x v="239"/>
      <x v="1"/>
      <x/>
    </i>
    <i r="1">
      <x v="240"/>
      <x v="1"/>
      <x/>
    </i>
    <i>
      <x v="27"/>
      <x v="65"/>
      <x v="1"/>
      <x/>
    </i>
    <i>
      <x v="28"/>
      <x v="6"/>
      <x v="1"/>
      <x/>
    </i>
    <i r="1">
      <x v="241"/>
      <x v="1"/>
      <x/>
    </i>
    <i>
      <x v="29"/>
      <x v="66"/>
      <x v="1"/>
      <x/>
    </i>
    <i r="1">
      <x v="67"/>
      <x v="1"/>
      <x/>
    </i>
    <i r="1">
      <x v="68"/>
      <x v="1"/>
      <x/>
    </i>
    <i r="1">
      <x v="69"/>
      <x v="1"/>
      <x/>
    </i>
    <i r="1">
      <x v="70"/>
      <x v="1"/>
      <x/>
    </i>
    <i>
      <x v="30"/>
      <x v="242"/>
      <x v="1"/>
      <x/>
    </i>
    <i r="1">
      <x v="243"/>
      <x v="1"/>
      <x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Գործուղման միջին ծախսը մեկ օրվա համար ըստ գործուղված անձի՝ գործուղումների օրերի" fld="20" baseField="0" baseItem="0"/>
    <dataField name="Average of Գործուղման միջին ծախսը մեկ օրվա համար ըստ գործուղված անձի՝ գործուղումների քանակի" fld="10" subtotal="average" baseField="4" baseItem="0"/>
    <dataField name="Sum of Էկոնոմ դաս" fld="12" baseField="0" baseItem="0"/>
    <dataField name="Sum of Բիզնես դաս" fld="13" baseField="0" baseItem="0"/>
    <dataField name="Sum of Գիշերավարձը" fld="15" baseField="0" baseItem="0"/>
    <dataField name="Sum of Օրապահիկը_x000a_" fld="17" baseField="0" baseItem="0"/>
    <dataField name="Sum of _x000a_Այլ ծախսեր" fld="18" baseField="0" baseItem="0"/>
    <dataField name="Sum of _x000a_Ընդամենը ծախսեր" fld="19" baseField="0" baseItem="0"/>
    <dataField name="Sum of Օրապահիկը_x000a_ /օրերի քանակ/" fld="16" baseField="0" baseItem="0" numFmtId="3"/>
    <dataField name="Sum of Գիշերավարձը _x000a_/օրերի քանակ/" fld="14" baseField="0" baseItem="0" numFmtId="3"/>
  </dataFields>
  <formats count="382">
    <format dxfId="381">
      <pivotArea field="0" type="button" dataOnly="0" labelOnly="1" outline="0" axis="axisRow" fieldPosition="0"/>
    </format>
    <format dxfId="380">
      <pivotArea field="6" type="button" dataOnly="0" labelOnly="1" outline="0" axis="axisRow" fieldPosition="2"/>
    </format>
    <format dxfId="379">
      <pivotArea field="5" type="button" dataOnly="0" labelOnly="1" outline="0" axis="axisRow" fieldPosition="3"/>
    </format>
    <format dxfId="378">
      <pivotArea field="4" type="button" dataOnly="0" labelOnly="1" outline="0" axis="axisRow" fieldPosition="1"/>
    </format>
    <format dxfId="377">
      <pivotArea dataOnly="0" labelOnly="1" outline="0" fieldPosition="0">
        <references count="1">
          <reference field="0" count="0"/>
        </references>
      </pivotArea>
    </format>
    <format dxfId="376">
      <pivotArea dataOnly="0" labelOnly="1" grandRow="1" outline="0" fieldPosition="0"/>
    </format>
    <format dxfId="375">
      <pivotArea dataOnly="0" labelOnly="1" outline="0" fieldPosition="0">
        <references count="2">
          <reference field="0" count="1" selected="0">
            <x v="13"/>
          </reference>
          <reference field="6" count="0"/>
        </references>
      </pivotArea>
    </format>
    <format dxfId="374">
      <pivotArea dataOnly="0" labelOnly="1" outline="0" fieldPosition="0">
        <references count="3">
          <reference field="0" count="1" selected="0">
            <x v="1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73">
      <pivotArea dataOnly="0" labelOnly="1" outline="0" fieldPosition="0">
        <references count="3">
          <reference field="0" count="1" selected="0">
            <x v="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72">
      <pivotArea dataOnly="0" labelOnly="1" outline="0" fieldPosition="0">
        <references count="4">
          <reference field="0" count="1" selected="0">
            <x v="11"/>
          </reference>
          <reference field="4" count="1">
            <x v="8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371">
      <pivotArea dataOnly="0" labelOnly="1" outline="0" fieldPosition="0">
        <references count="4">
          <reference field="0" count="1" selected="0">
            <x v="12"/>
          </reference>
          <reference field="4" count="1">
            <x v="7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370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69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368">
      <pivotArea type="all" dataOnly="0" outline="0" fieldPosition="0"/>
    </format>
    <format dxfId="367">
      <pivotArea outline="0" collapsedLevelsAreSubtotals="1" fieldPosition="0"/>
    </format>
    <format dxfId="366">
      <pivotArea field="0" type="button" dataOnly="0" labelOnly="1" outline="0" axis="axisRow" fieldPosition="0"/>
    </format>
    <format dxfId="365">
      <pivotArea field="6" type="button" dataOnly="0" labelOnly="1" outline="0" axis="axisRow" fieldPosition="2"/>
    </format>
    <format dxfId="364">
      <pivotArea field="5" type="button" dataOnly="0" labelOnly="1" outline="0" axis="axisRow" fieldPosition="3"/>
    </format>
    <format dxfId="363">
      <pivotArea field="4" type="button" dataOnly="0" labelOnly="1" outline="0" axis="axisRow" fieldPosition="1"/>
    </format>
    <format dxfId="362">
      <pivotArea dataOnly="0" labelOnly="1" outline="0" fieldPosition="0">
        <references count="1">
          <reference field="0" count="0"/>
        </references>
      </pivotArea>
    </format>
    <format dxfId="361">
      <pivotArea dataOnly="0" labelOnly="1" grandRow="1" outline="0" fieldPosition="0"/>
    </format>
    <format dxfId="360">
      <pivotArea dataOnly="0" labelOnly="1" outline="0" fieldPosition="0">
        <references count="2">
          <reference field="0" count="1" selected="0">
            <x v="13"/>
          </reference>
          <reference field="6" count="0"/>
        </references>
      </pivotArea>
    </format>
    <format dxfId="359">
      <pivotArea dataOnly="0" labelOnly="1" outline="0" fieldPosition="0">
        <references count="3">
          <reference field="0" count="1" selected="0">
            <x v="1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58">
      <pivotArea dataOnly="0" labelOnly="1" outline="0" fieldPosition="0">
        <references count="3">
          <reference field="0" count="1" selected="0">
            <x v="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7">
      <pivotArea dataOnly="0" labelOnly="1" outline="0" fieldPosition="0">
        <references count="4">
          <reference field="0" count="1" selected="0">
            <x v="11"/>
          </reference>
          <reference field="4" count="1">
            <x v="8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356">
      <pivotArea dataOnly="0" labelOnly="1" outline="0" fieldPosition="0">
        <references count="4">
          <reference field="0" count="1" selected="0">
            <x v="12"/>
          </reference>
          <reference field="4" count="1">
            <x v="7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355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354">
      <pivotArea dataOnly="0" labelOnly="1" outline="0" fieldPosition="0">
        <references count="4">
          <reference field="0" count="1" selected="0">
            <x v="13"/>
          </reference>
          <reference field="4" count="2">
            <x v="2"/>
            <x v="10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353">
      <pivotArea field="0" type="button" dataOnly="0" labelOnly="1" outline="0" axis="axisRow" fieldPosition="0"/>
    </format>
    <format dxfId="352">
      <pivotArea field="4" type="button" dataOnly="0" labelOnly="1" outline="0" axis="axisRow" fieldPosition="1"/>
    </format>
    <format dxfId="351">
      <pivotArea field="9" type="button" dataOnly="0" labelOnly="1" outline="0"/>
    </format>
    <format dxfId="350">
      <pivotArea field="6" type="button" dataOnly="0" labelOnly="1" outline="0" axis="axisRow" fieldPosition="2"/>
    </format>
    <format dxfId="349">
      <pivotArea field="5" type="button" dataOnly="0" labelOnly="1" outline="0" axis="axisRow" fieldPosition="3"/>
    </format>
    <format dxfId="348">
      <pivotArea type="all" dataOnly="0" outline="0" fieldPosition="0"/>
    </format>
    <format dxfId="347">
      <pivotArea outline="0" collapsedLevelsAreSubtotals="1" fieldPosition="0"/>
    </format>
    <format dxfId="346">
      <pivotArea field="0" type="button" dataOnly="0" labelOnly="1" outline="0" axis="axisRow" fieldPosition="0"/>
    </format>
    <format dxfId="345">
      <pivotArea field="4" type="button" dataOnly="0" labelOnly="1" outline="0" axis="axisRow" fieldPosition="1"/>
    </format>
    <format dxfId="344">
      <pivotArea field="9" type="button" dataOnly="0" labelOnly="1" outline="0"/>
    </format>
    <format dxfId="343">
      <pivotArea field="6" type="button" dataOnly="0" labelOnly="1" outline="0" axis="axisRow" fieldPosition="2"/>
    </format>
    <format dxfId="342">
      <pivotArea field="5" type="button" dataOnly="0" labelOnly="1" outline="0" axis="axisRow" fieldPosition="3"/>
    </format>
    <format dxfId="341">
      <pivotArea dataOnly="0" labelOnly="1" outline="0" fieldPosition="0">
        <references count="1">
          <reference field="0" count="0"/>
        </references>
      </pivotArea>
    </format>
    <format dxfId="340">
      <pivotArea dataOnly="0" labelOnly="1" grandRow="1" outline="0" fieldPosition="0"/>
    </format>
    <format dxfId="339">
      <pivotArea dataOnly="0" labelOnly="1" outline="0" fieldPosition="0">
        <references count="2">
          <reference field="0" count="1" selected="0">
            <x v="11"/>
          </reference>
          <reference field="4" count="1">
            <x v="8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12"/>
          </reference>
          <reference field="4" count="1">
            <x v="7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13"/>
          </reference>
          <reference field="4" count="2">
            <x v="2"/>
            <x v="10"/>
          </reference>
        </references>
      </pivotArea>
    </format>
    <format dxfId="336">
      <pivotArea field="4" type="button" dataOnly="0" labelOnly="1" outline="0" axis="axisRow" fieldPosition="1"/>
    </format>
    <format dxfId="335">
      <pivotArea field="4" type="button" dataOnly="0" labelOnly="1" outline="0" axis="axisRow" fieldPosition="1"/>
    </format>
    <format dxfId="334">
      <pivotArea field="4" type="button" dataOnly="0" labelOnly="1" outline="0" axis="axisRow" fieldPosition="1"/>
    </format>
    <format dxfId="333">
      <pivotArea outline="0" collapsedLevelsAreSubtotals="1" fieldPosition="0"/>
    </format>
    <format dxfId="332">
      <pivotArea field="6" type="button" dataOnly="0" labelOnly="1" outline="0" axis="axisRow" fieldPosition="2"/>
    </format>
    <format dxfId="331">
      <pivotArea field="5" type="button" dataOnly="0" labelOnly="1" outline="0" axis="axisRow" fieldPosition="3"/>
    </format>
    <format dxfId="330">
      <pivotArea field="9" type="button" dataOnly="0" labelOnly="1" outline="0"/>
    </format>
    <format dxfId="329">
      <pivotArea field="6" type="button" dataOnly="0" labelOnly="1" outline="0" axis="axisRow" fieldPosition="2"/>
    </format>
    <format dxfId="328">
      <pivotArea field="5" type="button" dataOnly="0" labelOnly="1" outline="0" axis="axisRow" fieldPosition="3"/>
    </format>
    <format dxfId="327">
      <pivotArea field="9" type="button" dataOnly="0" labelOnly="1" outline="0"/>
    </format>
    <format dxfId="3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11"/>
          </reference>
          <reference field="4" count="1">
            <x v="8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12"/>
          </reference>
          <reference field="4" count="1">
            <x v="7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13"/>
          </reference>
          <reference field="4" count="2">
            <x v="2"/>
            <x v="10"/>
          </reference>
        </references>
      </pivotArea>
    </format>
    <format dxfId="320">
      <pivotArea dataOnly="0" labelOnly="1" outline="0" fieldPosition="0">
        <references count="1">
          <reference field="4" count="0"/>
        </references>
      </pivotArea>
    </format>
    <format dxfId="319">
      <pivotArea field="4" type="button" dataOnly="0" labelOnly="1" outline="0" axis="axisRow" fieldPosition="1"/>
    </format>
    <format dxfId="318">
      <pivotArea field="4" type="button" dataOnly="0" labelOnly="1" outline="0" axis="axisRow" fieldPosition="1"/>
    </format>
    <format dxfId="317">
      <pivotArea field="4" type="button" dataOnly="0" labelOnly="1" outline="0" axis="axisRow" fieldPosition="1"/>
    </format>
    <format dxfId="316">
      <pivotArea field="0" type="button" dataOnly="0" labelOnly="1" outline="0" axis="axisRow" fieldPosition="0"/>
    </format>
    <format dxfId="315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314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06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04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303">
      <pivotArea outline="0" collapsedLevelsAreSubtotals="1" fieldPosition="0">
        <references count="4">
          <reference field="0" count="1" selected="0">
            <x v="12"/>
          </reference>
          <reference field="4" count="1" selected="0">
            <x v="71"/>
          </reference>
          <reference field="5" count="1" selected="0">
            <x v="0"/>
          </reference>
          <reference field="6" count="1" selected="0">
            <x v="1"/>
          </reference>
        </references>
      </pivotArea>
    </format>
    <format dxfId="302">
      <pivotArea dataOnly="0" labelOnly="1" outline="0" offset="IV2" fieldPosition="0">
        <references count="1">
          <reference field="0" count="1">
            <x v="12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12"/>
          </reference>
          <reference field="4" count="1">
            <x v="71"/>
          </reference>
        </references>
      </pivotArea>
    </format>
    <format dxfId="300">
      <pivotArea dataOnly="0" labelOnly="1" outline="0" offset="IV75" fieldPosition="0">
        <references count="3">
          <reference field="0" count="1" selected="0">
            <x v="4"/>
          </reference>
          <reference field="4" count="1" selected="0">
            <x v="21"/>
          </reference>
          <reference field="6" count="1">
            <x v="1"/>
          </reference>
        </references>
      </pivotArea>
    </format>
    <format dxfId="299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7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98">
      <pivotArea type="all" dataOnly="0" outline="0" fieldPosition="0"/>
    </format>
    <format dxfId="297">
      <pivotArea outline="0" collapsedLevelsAreSubtotals="1" fieldPosition="0"/>
    </format>
    <format dxfId="296">
      <pivotArea field="0" type="button" dataOnly="0" labelOnly="1" outline="0" axis="axisRow" fieldPosition="0"/>
    </format>
    <format dxfId="295">
      <pivotArea field="4" type="button" dataOnly="0" labelOnly="1" outline="0" axis="axisRow" fieldPosition="1"/>
    </format>
    <format dxfId="294">
      <pivotArea field="6" type="button" dataOnly="0" labelOnly="1" outline="0" axis="axisRow" fieldPosition="2"/>
    </format>
    <format dxfId="293">
      <pivotArea field="5" type="button" dataOnly="0" labelOnly="1" outline="0" axis="axisRow" fieldPosition="3"/>
    </format>
    <format dxfId="292">
      <pivotArea dataOnly="0" labelOnly="1" outline="0" fieldPosition="0">
        <references count="1">
          <reference field="0" count="0"/>
        </references>
      </pivotArea>
    </format>
    <format dxfId="291">
      <pivotArea dataOnly="0" labelOnly="1" grandRow="1" outline="0" fieldPosition="0"/>
    </format>
    <format dxfId="290">
      <pivotArea dataOnly="0" labelOnly="1" outline="0" fieldPosition="0">
        <references count="2">
          <reference field="0" count="1" selected="0">
            <x v="0"/>
          </reference>
          <reference field="4" count="4">
            <x v="72"/>
            <x v="73"/>
            <x v="74"/>
            <x v="75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1"/>
          </reference>
          <reference field="4" count="7">
            <x v="16"/>
            <x v="17"/>
            <x v="18"/>
            <x v="76"/>
            <x v="77"/>
            <x v="78"/>
            <x v="79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2"/>
          </reference>
          <reference field="4" count="9"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3"/>
          </reference>
          <reference field="4" count="11">
            <x v="5"/>
            <x v="9"/>
            <x v="11"/>
            <x v="12"/>
            <x v="19"/>
            <x v="20"/>
            <x v="89"/>
            <x v="90"/>
            <x v="91"/>
            <x v="92"/>
            <x v="93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4"/>
          </reference>
          <reference field="4" count="5">
            <x v="21"/>
            <x v="94"/>
            <x v="95"/>
            <x v="96"/>
            <x v="97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5"/>
          </reference>
          <reference field="4" count="6">
            <x v="22"/>
            <x v="23"/>
            <x v="24"/>
            <x v="98"/>
            <x v="99"/>
            <x v="100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6"/>
          </reference>
          <reference field="4" count="17">
            <x v="3"/>
            <x v="4"/>
            <x v="13"/>
            <x v="15"/>
            <x v="25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7"/>
          </reference>
          <reference field="4" count="6">
            <x v="26"/>
            <x v="27"/>
            <x v="113"/>
            <x v="114"/>
            <x v="115"/>
            <x v="116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8"/>
          </reference>
          <reference field="4" count="5">
            <x v="28"/>
            <x v="117"/>
            <x v="118"/>
            <x v="119"/>
            <x v="120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9"/>
          </reference>
          <reference field="4" count="16">
            <x v="1"/>
            <x v="29"/>
            <x v="30"/>
            <x v="31"/>
            <x v="32"/>
            <x v="33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10"/>
          </reference>
          <reference field="4" count="4">
            <x v="131"/>
            <x v="132"/>
            <x v="133"/>
            <x v="134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11"/>
          </reference>
          <reference field="4" count="13">
            <x v="8"/>
            <x v="34"/>
            <x v="35"/>
            <x v="36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12"/>
          </reference>
          <reference field="4" count="10">
            <x v="7"/>
            <x v="144"/>
            <x v="145"/>
            <x v="146"/>
            <x v="147"/>
            <x v="148"/>
            <x v="149"/>
            <x v="150"/>
            <x v="151"/>
            <x v="244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13"/>
          </reference>
          <reference field="4" count="19">
            <x v="2"/>
            <x v="10"/>
            <x v="37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14"/>
          </reference>
          <reference field="4" count="1">
            <x v="168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15"/>
          </reference>
          <reference field="4" count="11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6"/>
          </reference>
          <reference field="4" count="12">
            <x v="38"/>
            <x v="3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17"/>
          </reference>
          <reference field="4" count="7">
            <x v="40"/>
            <x v="41"/>
            <x v="42"/>
            <x v="43"/>
            <x v="44"/>
            <x v="190"/>
            <x v="191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18"/>
          </reference>
          <reference field="4" count="9">
            <x v="45"/>
            <x v="46"/>
            <x v="47"/>
            <x v="48"/>
            <x v="192"/>
            <x v="193"/>
            <x v="194"/>
            <x v="195"/>
            <x v="196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19"/>
          </reference>
          <reference field="4" count="4">
            <x v="49"/>
            <x v="50"/>
            <x v="51"/>
            <x v="52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20"/>
          </reference>
          <reference field="4" count="2">
            <x v="14"/>
            <x v="197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21"/>
          </reference>
          <reference field="4" count="27">
            <x v="53"/>
            <x v="54"/>
            <x v="55"/>
            <x v="56"/>
            <x v="57"/>
            <x v="58"/>
            <x v="59"/>
            <x v="60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22"/>
          </reference>
          <reference field="4" count="2">
            <x v="61"/>
            <x v="62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23"/>
          </reference>
          <reference field="4" count="13">
            <x v="0"/>
            <x v="63"/>
            <x v="64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24"/>
          </reference>
          <reference field="4" count="2">
            <x v="227"/>
            <x v="228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25"/>
          </reference>
          <reference field="4" count="9"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26"/>
          </reference>
          <reference field="4" count="3">
            <x v="238"/>
            <x v="239"/>
            <x v="240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27"/>
          </reference>
          <reference field="4" count="1">
            <x v="65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28"/>
          </reference>
          <reference field="4" count="2">
            <x v="6"/>
            <x v="241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29"/>
          </reference>
          <reference field="4" count="5">
            <x v="66"/>
            <x v="67"/>
            <x v="68"/>
            <x v="69"/>
            <x v="70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30"/>
          </reference>
          <reference field="4" count="2">
            <x v="242"/>
            <x v="243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0"/>
          </reference>
          <reference field="4" count="1" selected="0">
            <x v="72"/>
          </reference>
          <reference field="6" count="1">
            <x v="1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4"/>
          </reference>
          <reference field="4" count="1" selected="0">
            <x v="21"/>
          </reference>
          <reference field="6" count="0"/>
        </references>
      </pivotArea>
    </format>
    <format dxfId="257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58"/>
          </reference>
          <reference field="6" count="0"/>
        </references>
      </pivotArea>
    </format>
    <format dxfId="256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2"/>
          </reference>
          <reference field="6" count="0"/>
        </references>
      </pivotArea>
    </format>
    <format dxfId="255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3"/>
          </reference>
          <reference field="6" count="1">
            <x v="0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4"/>
          </reference>
          <reference field="6" count="1">
            <x v="1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6"/>
          </reference>
          <reference field="6" count="1">
            <x v="0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13"/>
          </reference>
          <reference field="4" count="1" selected="0">
            <x v="167"/>
          </reference>
          <reference field="6" count="1">
            <x v="1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22"/>
          </reference>
          <reference field="4" count="1" selected="0">
            <x v="61"/>
          </reference>
          <reference field="6" count="1">
            <x v="0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23"/>
          </reference>
          <reference field="4" count="1" selected="0">
            <x v="0"/>
          </reference>
          <reference field="6" count="1">
            <x v="1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25"/>
          </reference>
          <reference field="4" count="1" selected="0">
            <x v="230"/>
          </reference>
          <reference field="6" count="1">
            <x v="0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26"/>
          </reference>
          <reference field="4" count="1" selected="0">
            <x v="238"/>
          </reference>
          <reference field="6" count="1">
            <x v="1"/>
          </reference>
        </references>
      </pivotArea>
    </format>
    <format dxfId="247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6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5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4">
      <pivotArea dataOnly="0" labelOnly="1" outline="0" fieldPosition="0">
        <references count="4">
          <reference field="0" count="1" selected="0">
            <x v="0"/>
          </reference>
          <reference field="4" count="1" selected="0">
            <x v="7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3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1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2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1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1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1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0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9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8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7">
      <pivotArea dataOnly="0" labelOnly="1" outline="0" fieldPosition="0">
        <references count="4">
          <reference field="0" count="1" selected="0">
            <x v="1"/>
          </reference>
          <reference field="4" count="1" selected="0">
            <x v="7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6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5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4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3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2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1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0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9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8">
      <pivotArea dataOnly="0" labelOnly="1" outline="0" fieldPosition="0">
        <references count="4">
          <reference field="0" count="1" selected="0">
            <x v="2"/>
          </reference>
          <reference field="4" count="1" selected="0">
            <x v="8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7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6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5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4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1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3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1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2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2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1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8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0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9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8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7">
      <pivotArea dataOnly="0" labelOnly="1" outline="0" fieldPosition="0">
        <references count="4">
          <reference field="0" count="1" selected="0">
            <x v="3"/>
          </reference>
          <reference field="4" count="1" selected="0">
            <x v="9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6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21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215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2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4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3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2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1">
      <pivotArea dataOnly="0" labelOnly="1" outline="0" fieldPosition="0">
        <references count="4">
          <reference field="0" count="1" selected="0">
            <x v="4"/>
          </reference>
          <reference field="4" count="1" selected="0">
            <x v="9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0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9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8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2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7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9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6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9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5">
      <pivotArea dataOnly="0" labelOnly="1" outline="0" fieldPosition="0">
        <references count="4">
          <reference field="0" count="1" selected="0">
            <x v="5"/>
          </reference>
          <reference field="4" count="1" selected="0">
            <x v="10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4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3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2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1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00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2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9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8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7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6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5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4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3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2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1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0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90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9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8">
      <pivotArea dataOnly="0" labelOnly="1" outline="0" fieldPosition="0">
        <references count="4">
          <reference field="0" count="1" selected="0">
            <x v="6"/>
          </reference>
          <reference field="4" count="1" selected="0">
            <x v="11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7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2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6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5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4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3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2">
      <pivotArea dataOnly="0" labelOnly="1" outline="0" fieldPosition="0">
        <references count="4">
          <reference field="0" count="1" selected="0">
            <x v="7"/>
          </reference>
          <reference field="4" count="1" selected="0">
            <x v="11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1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80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1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9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1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8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1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7">
      <pivotArea dataOnly="0" labelOnly="1" outline="0" fieldPosition="0">
        <references count="4">
          <reference field="0" count="1" selected="0">
            <x v="8"/>
          </reference>
          <reference field="4" count="1" selected="0">
            <x v="12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6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5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4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3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2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1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3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70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9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8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7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6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5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4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3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2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1">
      <pivotArea dataOnly="0" labelOnly="1" outline="0" fieldPosition="0">
        <references count="4">
          <reference field="0" count="1" selected="0">
            <x v="9"/>
          </reference>
          <reference field="4" count="1" selected="0">
            <x v="13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60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9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8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7">
      <pivotArea dataOnly="0" labelOnly="1" outline="0" fieldPosition="0">
        <references count="4">
          <reference field="0" count="1" selected="0">
            <x v="10"/>
          </reference>
          <reference field="4" count="1" selected="0">
            <x v="13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6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5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3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3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7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5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4">
      <pivotArea dataOnly="0" labelOnly="1" outline="0" fieldPosition="0">
        <references count="4">
          <reference field="0" count="1" selected="0">
            <x v="11"/>
          </reference>
          <reference field="4" count="1" selected="0">
            <x v="14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3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4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5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1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12"/>
          </reference>
          <reference field="4" count="1" selected="0">
            <x v="2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3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6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5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4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8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23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2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5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1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0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9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18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7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16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5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4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6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13">
      <pivotArea dataOnly="0" labelOnly="1" outline="0" fieldPosition="0">
        <references count="4">
          <reference field="0" count="1" selected="0">
            <x v="13"/>
          </reference>
          <reference field="4" count="1" selected="0">
            <x v="16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2">
      <pivotArea dataOnly="0" labelOnly="1" outline="0" fieldPosition="0">
        <references count="4">
          <reference field="0" count="1" selected="0">
            <x v="14"/>
          </reference>
          <reference field="4" count="1" selected="0">
            <x v="16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1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6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0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9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8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7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6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5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4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3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2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1">
      <pivotArea dataOnly="0" labelOnly="1" outline="0" fieldPosition="0">
        <references count="4">
          <reference field="0" count="1" selected="0">
            <x v="15"/>
          </reference>
          <reference field="4" count="1" selected="0">
            <x v="17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0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9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3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8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7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6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5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4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3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2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1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0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9">
      <pivotArea dataOnly="0" labelOnly="1" outline="0" fieldPosition="0">
        <references count="4">
          <reference field="0" count="1" selected="0">
            <x v="16"/>
          </reference>
          <reference field="4" count="1" selected="0">
            <x v="18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8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7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6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5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4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4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3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19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2">
      <pivotArea dataOnly="0" labelOnly="1" outline="0" fieldPosition="0">
        <references count="4">
          <reference field="0" count="1" selected="0">
            <x v="17"/>
          </reference>
          <reference field="4" count="1" selected="0">
            <x v="19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1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0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9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8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4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7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6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5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4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3">
      <pivotArea dataOnly="0" labelOnly="1" outline="0" fieldPosition="0">
        <references count="4">
          <reference field="0" count="1" selected="0">
            <x v="18"/>
          </reference>
          <reference field="4" count="1" selected="0">
            <x v="19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2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4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1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5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0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5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9">
      <pivotArea dataOnly="0" labelOnly="1" outline="0" fieldPosition="0">
        <references count="4">
          <reference field="0" count="1" selected="0">
            <x v="19"/>
          </reference>
          <reference field="4" count="1" selected="0">
            <x v="5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8">
      <pivotArea dataOnly="0" labelOnly="1" outline="0" fieldPosition="0">
        <references count="4">
          <reference field="0" count="1" selected="0">
            <x v="20"/>
          </reference>
          <reference field="4" count="1" selected="0">
            <x v="1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7">
      <pivotArea dataOnly="0" labelOnly="1" outline="0" fieldPosition="0">
        <references count="4">
          <reference field="0" count="1" selected="0">
            <x v="20"/>
          </reference>
          <reference field="4" count="1" selected="0">
            <x v="19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5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6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19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19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9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8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7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0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6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5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4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3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2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1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0">
      <pivotArea dataOnly="0" labelOnly="1" outline="0" fieldPosition="0">
        <references count="4">
          <reference field="0" count="1" selected="0">
            <x v="21"/>
          </reference>
          <reference field="4" count="1" selected="0">
            <x v="21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9">
      <pivotArea dataOnly="0" labelOnly="1" outline="0" fieldPosition="0">
        <references count="4">
          <reference field="0" count="1" selected="0">
            <x v="22"/>
          </reference>
          <reference field="4" count="1" selected="0">
            <x v="61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8">
      <pivotArea dataOnly="0" labelOnly="1" outline="0" fieldPosition="0">
        <references count="4">
          <reference field="0" count="1" selected="0">
            <x v="22"/>
          </reference>
          <reference field="4" count="1" selected="0">
            <x v="6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37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6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6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5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6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4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1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3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1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2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1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1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0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9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8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7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4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6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5">
      <pivotArea dataOnly="0" labelOnly="1" outline="0" fieldPosition="0">
        <references count="4">
          <reference field="0" count="1" selected="0">
            <x v="23"/>
          </reference>
          <reference field="4" count="1" selected="0">
            <x v="22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4">
      <pivotArea dataOnly="0" labelOnly="1" outline="0" fieldPosition="0">
        <references count="4">
          <reference field="0" count="1" selected="0">
            <x v="24"/>
          </reference>
          <reference field="4" count="1" selected="0">
            <x v="22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3">
      <pivotArea dataOnly="0" labelOnly="1" outline="0" fieldPosition="0">
        <references count="4">
          <reference field="0" count="1" selected="0">
            <x v="24"/>
          </reference>
          <reference field="4" count="1" selected="0">
            <x v="22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2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2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1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0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20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1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9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2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8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3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7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4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6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5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5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6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4">
      <pivotArea dataOnly="0" labelOnly="1" outline="0" fieldPosition="0">
        <references count="4">
          <reference field="0" count="1" selected="0">
            <x v="25"/>
          </reference>
          <reference field="4" count="1" selected="0">
            <x v="237"/>
          </reference>
          <reference field="5" count="1">
            <x v="1"/>
          </reference>
          <reference field="6" count="1" selected="0">
            <x v="0"/>
          </reference>
        </references>
      </pivotArea>
    </format>
    <format dxfId="13">
      <pivotArea dataOnly="0" labelOnly="1" outline="0" fieldPosition="0">
        <references count="4">
          <reference field="0" count="1" selected="0">
            <x v="26"/>
          </reference>
          <reference field="4" count="1" selected="0">
            <x v="23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2">
      <pivotArea dataOnly="0" labelOnly="1" outline="0" fieldPosition="0">
        <references count="4">
          <reference field="0" count="1" selected="0">
            <x v="26"/>
          </reference>
          <reference field="4" count="1" selected="0">
            <x v="23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1">
      <pivotArea dataOnly="0" labelOnly="1" outline="0" fieldPosition="0">
        <references count="4">
          <reference field="0" count="1" selected="0">
            <x v="26"/>
          </reference>
          <reference field="4" count="1" selected="0">
            <x v="24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0">
      <pivotArea dataOnly="0" labelOnly="1" outline="0" fieldPosition="0">
        <references count="4">
          <reference field="0" count="1" selected="0">
            <x v="27"/>
          </reference>
          <reference field="4" count="1" selected="0">
            <x v="65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9">
      <pivotArea dataOnly="0" labelOnly="1" outline="0" fieldPosition="0">
        <references count="4">
          <reference field="0" count="1" selected="0">
            <x v="28"/>
          </reference>
          <reference field="4" count="1" selected="0">
            <x v="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8">
      <pivotArea dataOnly="0" labelOnly="1" outline="0" fieldPosition="0">
        <references count="4">
          <reference field="0" count="1" selected="0">
            <x v="28"/>
          </reference>
          <reference field="4" count="1" selected="0">
            <x v="241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7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6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6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7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5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8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4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69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3">
      <pivotArea dataOnly="0" labelOnly="1" outline="0" fieldPosition="0">
        <references count="4">
          <reference field="0" count="1" selected="0">
            <x v="29"/>
          </reference>
          <reference field="4" count="1" selected="0">
            <x v="70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2">
      <pivotArea dataOnly="0" labelOnly="1" outline="0" fieldPosition="0">
        <references count="4">
          <reference field="0" count="1" selected="0">
            <x v="30"/>
          </reference>
          <reference field="4" count="1" selected="0">
            <x v="242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1">
      <pivotArea dataOnly="0" labelOnly="1" outline="0" fieldPosition="0">
        <references count="4">
          <reference field="0" count="1" selected="0">
            <x v="30"/>
          </reference>
          <reference field="4" count="1" selected="0">
            <x v="243"/>
          </reference>
          <reference field="5" count="1">
            <x v="0"/>
          </reference>
          <reference field="6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T315"/>
  <sheetViews>
    <sheetView topLeftCell="A244" zoomScale="85" zoomScaleNormal="85" workbookViewId="0">
      <selection activeCell="M253" sqref="M253"/>
    </sheetView>
  </sheetViews>
  <sheetFormatPr defaultColWidth="49.7109375" defaultRowHeight="16.5" x14ac:dyDescent="0.3"/>
  <cols>
    <col min="1" max="1" width="47" style="158" customWidth="1"/>
    <col min="2" max="2" width="41" style="159" customWidth="1"/>
    <col min="3" max="3" width="14.7109375" style="158" customWidth="1"/>
    <col min="4" max="4" width="35" style="158" customWidth="1"/>
    <col min="5" max="5" width="20" style="160" customWidth="1"/>
    <col min="6" max="6" width="20.140625" style="161" customWidth="1"/>
    <col min="7" max="7" width="20.42578125" style="177" customWidth="1"/>
    <col min="8" max="8" width="22.7109375" style="163" customWidth="1"/>
    <col min="9" max="9" width="15.28515625" style="158" customWidth="1"/>
    <col min="10" max="10" width="13.7109375" style="160" customWidth="1"/>
    <col min="11" max="11" width="13.5703125" style="160" customWidth="1"/>
    <col min="12" max="12" width="12.28515625" style="160" customWidth="1"/>
    <col min="13" max="13" width="13.7109375" style="160" customWidth="1"/>
    <col min="14" max="14" width="22.85546875" style="160" customWidth="1"/>
    <col min="15" max="15" width="17.5703125" style="160" customWidth="1"/>
    <col min="16" max="16" width="16.7109375" style="160" customWidth="1"/>
    <col min="17" max="17" width="15.42578125" style="160" customWidth="1"/>
    <col min="18" max="20" width="21.85546875" style="160" customWidth="1"/>
    <col min="21" max="16384" width="49.7109375" style="160"/>
  </cols>
  <sheetData>
    <row r="1" spans="1:20" s="151" customFormat="1" ht="22.5" x14ac:dyDescent="0.4">
      <c r="A1" s="178" t="s">
        <v>119</v>
      </c>
      <c r="B1" s="178"/>
      <c r="C1" s="178"/>
      <c r="D1" s="178"/>
      <c r="E1" s="178"/>
      <c r="F1" s="178"/>
      <c r="G1" s="178"/>
      <c r="H1" s="144"/>
      <c r="I1" s="145"/>
      <c r="J1" s="146"/>
      <c r="K1" s="146"/>
      <c r="L1" s="146"/>
      <c r="M1" s="147"/>
      <c r="N1" s="147"/>
      <c r="O1" s="148"/>
      <c r="P1" s="149"/>
      <c r="Q1" s="150"/>
      <c r="R1" s="149"/>
      <c r="S1" s="149"/>
      <c r="T1" s="149"/>
    </row>
    <row r="2" spans="1:20" s="151" customFormat="1" ht="41.25" customHeight="1" x14ac:dyDescent="0.25">
      <c r="A2" s="179" t="s">
        <v>364</v>
      </c>
      <c r="B2" s="179"/>
      <c r="C2" s="179"/>
      <c r="D2" s="179"/>
      <c r="E2" s="179"/>
      <c r="F2" s="179"/>
      <c r="G2" s="179"/>
      <c r="H2" s="152"/>
      <c r="I2" s="153"/>
      <c r="J2" s="153"/>
      <c r="K2" s="153"/>
      <c r="L2" s="153"/>
      <c r="M2" s="154"/>
      <c r="N2" s="154"/>
      <c r="O2" s="155"/>
      <c r="P2" s="153"/>
      <c r="Q2" s="156"/>
      <c r="R2" s="153"/>
      <c r="S2" s="153"/>
      <c r="T2" s="157"/>
    </row>
    <row r="4" spans="1:20" x14ac:dyDescent="0.3">
      <c r="G4" s="162" t="s">
        <v>50</v>
      </c>
    </row>
    <row r="5" spans="1:20" s="158" customFormat="1" ht="142.5" customHeight="1" x14ac:dyDescent="0.3">
      <c r="A5" s="164" t="s">
        <v>39</v>
      </c>
      <c r="B5" s="164" t="s">
        <v>178</v>
      </c>
      <c r="C5" s="164" t="s">
        <v>104</v>
      </c>
      <c r="D5" s="164" t="s">
        <v>103</v>
      </c>
      <c r="E5" s="164" t="s">
        <v>186</v>
      </c>
      <c r="F5" s="165" t="s">
        <v>177</v>
      </c>
      <c r="G5" s="164" t="s">
        <v>179</v>
      </c>
      <c r="H5" s="164" t="s">
        <v>180</v>
      </c>
      <c r="I5" s="164" t="s">
        <v>181</v>
      </c>
      <c r="J5" s="164" t="s">
        <v>182</v>
      </c>
      <c r="K5" s="164" t="s">
        <v>183</v>
      </c>
      <c r="L5" s="164" t="s">
        <v>185</v>
      </c>
      <c r="M5" s="164" t="s">
        <v>175</v>
      </c>
      <c r="N5" s="164" t="s">
        <v>187</v>
      </c>
      <c r="O5" s="166"/>
      <c r="P5" s="166"/>
      <c r="Q5" s="166"/>
      <c r="R5" s="166"/>
      <c r="S5" s="166"/>
      <c r="T5" s="166"/>
    </row>
    <row r="6" spans="1:20" ht="33" x14ac:dyDescent="0.3">
      <c r="A6" s="167" t="s">
        <v>363</v>
      </c>
      <c r="B6" s="168" t="s">
        <v>1046</v>
      </c>
      <c r="C6" s="169" t="s">
        <v>137</v>
      </c>
      <c r="D6" s="169" t="s">
        <v>128</v>
      </c>
      <c r="E6" s="170">
        <v>85.962625000000003</v>
      </c>
      <c r="F6" s="171">
        <v>94.695899999999995</v>
      </c>
      <c r="G6" s="170">
        <v>145.73500000000001</v>
      </c>
      <c r="H6" s="170">
        <v>0</v>
      </c>
      <c r="I6" s="170">
        <v>97.215999999999994</v>
      </c>
      <c r="J6" s="170">
        <v>437.46300000000002</v>
      </c>
      <c r="K6" s="170">
        <v>7.2869999999999999</v>
      </c>
      <c r="L6" s="170">
        <v>687.70100000000002</v>
      </c>
      <c r="M6" s="172">
        <v>8</v>
      </c>
      <c r="N6" s="172">
        <v>6</v>
      </c>
      <c r="O6" s="166"/>
      <c r="P6" s="166"/>
      <c r="Q6" s="166"/>
      <c r="R6" s="166"/>
      <c r="S6" s="166"/>
      <c r="T6" s="166"/>
    </row>
    <row r="7" spans="1:20" x14ac:dyDescent="0.3">
      <c r="A7" s="167"/>
      <c r="B7" s="168" t="s">
        <v>1047</v>
      </c>
      <c r="C7" s="169" t="s">
        <v>137</v>
      </c>
      <c r="D7" s="169" t="s">
        <v>128</v>
      </c>
      <c r="E7" s="170">
        <v>96.966666666666683</v>
      </c>
      <c r="F7" s="171">
        <v>96.966666666666683</v>
      </c>
      <c r="G7" s="170">
        <v>116.289</v>
      </c>
      <c r="H7" s="170">
        <v>0</v>
      </c>
      <c r="I7" s="170">
        <v>64.81</v>
      </c>
      <c r="J7" s="170">
        <v>103.98699999999999</v>
      </c>
      <c r="K7" s="170">
        <v>5.8140000000000001</v>
      </c>
      <c r="L7" s="170">
        <v>290.90000000000003</v>
      </c>
      <c r="M7" s="172">
        <v>3</v>
      </c>
      <c r="N7" s="172">
        <v>2</v>
      </c>
      <c r="O7" s="166"/>
      <c r="P7" s="166"/>
      <c r="Q7" s="166"/>
      <c r="R7" s="166"/>
      <c r="S7" s="166"/>
      <c r="T7" s="166"/>
    </row>
    <row r="8" spans="1:20" x14ac:dyDescent="0.3">
      <c r="A8" s="167"/>
      <c r="B8" s="168" t="s">
        <v>1048</v>
      </c>
      <c r="C8" s="169" t="s">
        <v>137</v>
      </c>
      <c r="D8" s="169" t="s">
        <v>128</v>
      </c>
      <c r="E8" s="170">
        <v>112.503</v>
      </c>
      <c r="F8" s="171">
        <v>112.503</v>
      </c>
      <c r="G8" s="170">
        <v>160.678</v>
      </c>
      <c r="H8" s="170">
        <v>0</v>
      </c>
      <c r="I8" s="170">
        <v>64.81</v>
      </c>
      <c r="J8" s="170">
        <v>103.98699999999999</v>
      </c>
      <c r="K8" s="170">
        <v>8.0340000000000007</v>
      </c>
      <c r="L8" s="170">
        <v>337.50900000000001</v>
      </c>
      <c r="M8" s="172">
        <v>3</v>
      </c>
      <c r="N8" s="172">
        <v>2</v>
      </c>
      <c r="O8" s="166"/>
      <c r="P8" s="166"/>
      <c r="Q8" s="166"/>
      <c r="R8" s="166"/>
      <c r="S8" s="166"/>
      <c r="T8" s="166"/>
    </row>
    <row r="9" spans="1:20" x14ac:dyDescent="0.3">
      <c r="A9" s="167"/>
      <c r="B9" s="168" t="s">
        <v>1049</v>
      </c>
      <c r="C9" s="169" t="s">
        <v>137</v>
      </c>
      <c r="D9" s="169" t="s">
        <v>128</v>
      </c>
      <c r="E9" s="170">
        <v>112.50233333333334</v>
      </c>
      <c r="F9" s="171">
        <v>112.50233333333334</v>
      </c>
      <c r="G9" s="170">
        <v>160.678</v>
      </c>
      <c r="H9" s="170">
        <v>0</v>
      </c>
      <c r="I9" s="170">
        <v>64.81</v>
      </c>
      <c r="J9" s="170">
        <v>103.98699999999999</v>
      </c>
      <c r="K9" s="170">
        <v>8.032</v>
      </c>
      <c r="L9" s="170">
        <v>337.50700000000001</v>
      </c>
      <c r="M9" s="172">
        <v>3</v>
      </c>
      <c r="N9" s="172">
        <v>2</v>
      </c>
      <c r="O9" s="166"/>
      <c r="P9" s="166"/>
      <c r="Q9" s="166"/>
      <c r="R9" s="166"/>
      <c r="S9" s="166"/>
      <c r="T9" s="166"/>
    </row>
    <row r="10" spans="1:20" x14ac:dyDescent="0.3">
      <c r="A10" s="167" t="s">
        <v>1059</v>
      </c>
      <c r="B10" s="168" t="s">
        <v>244</v>
      </c>
      <c r="C10" s="169" t="s">
        <v>137</v>
      </c>
      <c r="D10" s="169" t="s">
        <v>128</v>
      </c>
      <c r="E10" s="170">
        <v>46.3996</v>
      </c>
      <c r="F10" s="171">
        <v>46.3996</v>
      </c>
      <c r="G10" s="170">
        <v>121.779</v>
      </c>
      <c r="H10" s="170">
        <v>0</v>
      </c>
      <c r="I10" s="170">
        <v>110.21899999999999</v>
      </c>
      <c r="J10" s="170"/>
      <c r="K10" s="170">
        <v>0</v>
      </c>
      <c r="L10" s="170">
        <v>231.99799999999999</v>
      </c>
      <c r="M10" s="172">
        <v>5</v>
      </c>
      <c r="N10" s="172">
        <v>4</v>
      </c>
      <c r="O10" s="166"/>
      <c r="P10" s="166"/>
      <c r="Q10" s="166"/>
      <c r="R10" s="166"/>
      <c r="S10" s="166"/>
      <c r="T10" s="166"/>
    </row>
    <row r="11" spans="1:20" x14ac:dyDescent="0.3">
      <c r="A11" s="167"/>
      <c r="B11" s="168" t="s">
        <v>190</v>
      </c>
      <c r="C11" s="169" t="s">
        <v>137</v>
      </c>
      <c r="D11" s="169" t="s">
        <v>128</v>
      </c>
      <c r="E11" s="170">
        <v>46.3996</v>
      </c>
      <c r="F11" s="171">
        <v>46.3996</v>
      </c>
      <c r="G11" s="170">
        <v>121.779</v>
      </c>
      <c r="H11" s="170">
        <v>0</v>
      </c>
      <c r="I11" s="170">
        <v>110.21899999999999</v>
      </c>
      <c r="J11" s="170">
        <v>0</v>
      </c>
      <c r="K11" s="170"/>
      <c r="L11" s="170">
        <v>231.99799999999999</v>
      </c>
      <c r="M11" s="172">
        <v>5</v>
      </c>
      <c r="N11" s="172">
        <v>4</v>
      </c>
      <c r="O11" s="166"/>
      <c r="P11" s="166"/>
      <c r="Q11" s="166"/>
      <c r="R11" s="166"/>
      <c r="S11" s="166"/>
      <c r="T11" s="166"/>
    </row>
    <row r="12" spans="1:20" x14ac:dyDescent="0.3">
      <c r="A12" s="167"/>
      <c r="B12" s="168" t="s">
        <v>191</v>
      </c>
      <c r="C12" s="169" t="s">
        <v>137</v>
      </c>
      <c r="D12" s="169" t="s">
        <v>128</v>
      </c>
      <c r="E12" s="170">
        <v>153.12143749999998</v>
      </c>
      <c r="F12" s="171">
        <v>111.13346296296295</v>
      </c>
      <c r="G12" s="170">
        <v>1393.2649999999999</v>
      </c>
      <c r="H12" s="170">
        <v>0</v>
      </c>
      <c r="I12" s="170">
        <v>631.25100000000009</v>
      </c>
      <c r="J12" s="170">
        <v>354.82</v>
      </c>
      <c r="K12" s="170">
        <v>70.606999999999999</v>
      </c>
      <c r="L12" s="170">
        <v>2449.9429999999998</v>
      </c>
      <c r="M12" s="172">
        <v>16</v>
      </c>
      <c r="N12" s="172">
        <v>13</v>
      </c>
      <c r="O12" s="166"/>
      <c r="P12" s="166"/>
      <c r="Q12" s="166"/>
      <c r="R12" s="166"/>
      <c r="S12" s="166"/>
      <c r="T12" s="166"/>
    </row>
    <row r="13" spans="1:20" x14ac:dyDescent="0.3">
      <c r="A13" s="167"/>
      <c r="B13" s="168" t="s">
        <v>369</v>
      </c>
      <c r="C13" s="169" t="s">
        <v>137</v>
      </c>
      <c r="D13" s="169" t="s">
        <v>128</v>
      </c>
      <c r="E13" s="170">
        <v>46.292333333333339</v>
      </c>
      <c r="F13" s="171">
        <v>46.292333333333339</v>
      </c>
      <c r="G13" s="170">
        <v>138.87700000000001</v>
      </c>
      <c r="H13" s="170">
        <v>0</v>
      </c>
      <c r="I13" s="170">
        <v>0</v>
      </c>
      <c r="J13" s="170">
        <v>0</v>
      </c>
      <c r="K13" s="170">
        <v>0</v>
      </c>
      <c r="L13" s="170">
        <v>138.87700000000001</v>
      </c>
      <c r="M13" s="172">
        <v>3</v>
      </c>
      <c r="N13" s="172">
        <v>2</v>
      </c>
      <c r="O13" s="166"/>
      <c r="P13" s="166"/>
      <c r="Q13" s="166"/>
      <c r="R13" s="166"/>
      <c r="S13" s="166"/>
      <c r="T13" s="166"/>
    </row>
    <row r="14" spans="1:20" x14ac:dyDescent="0.3">
      <c r="A14" s="167"/>
      <c r="B14" s="168" t="s">
        <v>370</v>
      </c>
      <c r="C14" s="169" t="s">
        <v>137</v>
      </c>
      <c r="D14" s="169" t="s">
        <v>128</v>
      </c>
      <c r="E14" s="170">
        <v>46.292333333333339</v>
      </c>
      <c r="F14" s="171">
        <v>46.292333333333339</v>
      </c>
      <c r="G14" s="170">
        <v>138.87700000000001</v>
      </c>
      <c r="H14" s="170">
        <v>0</v>
      </c>
      <c r="I14" s="170">
        <v>0</v>
      </c>
      <c r="J14" s="170">
        <v>0</v>
      </c>
      <c r="K14" s="170">
        <v>0</v>
      </c>
      <c r="L14" s="170">
        <v>138.87700000000001</v>
      </c>
      <c r="M14" s="172">
        <v>3</v>
      </c>
      <c r="N14" s="172">
        <v>2</v>
      </c>
      <c r="O14" s="166"/>
      <c r="P14" s="166"/>
      <c r="Q14" s="166"/>
      <c r="R14" s="166"/>
      <c r="S14" s="166"/>
      <c r="T14" s="166"/>
    </row>
    <row r="15" spans="1:20" x14ac:dyDescent="0.3">
      <c r="A15" s="167"/>
      <c r="B15" s="168" t="s">
        <v>371</v>
      </c>
      <c r="C15" s="169" t="s">
        <v>137</v>
      </c>
      <c r="D15" s="169" t="s">
        <v>128</v>
      </c>
      <c r="E15" s="170">
        <v>53.236333333333334</v>
      </c>
      <c r="F15" s="171">
        <v>53.236333333333334</v>
      </c>
      <c r="G15" s="170">
        <v>138.87700000000001</v>
      </c>
      <c r="H15" s="170">
        <v>0</v>
      </c>
      <c r="I15" s="170">
        <v>0</v>
      </c>
      <c r="J15" s="170">
        <v>0</v>
      </c>
      <c r="K15" s="170">
        <v>20.832000000000001</v>
      </c>
      <c r="L15" s="170">
        <v>159.709</v>
      </c>
      <c r="M15" s="172">
        <v>3</v>
      </c>
      <c r="N15" s="172">
        <v>2</v>
      </c>
      <c r="O15" s="166"/>
      <c r="P15" s="166"/>
      <c r="Q15" s="166"/>
      <c r="R15" s="166"/>
      <c r="S15" s="166"/>
      <c r="T15" s="166"/>
    </row>
    <row r="16" spans="1:20" x14ac:dyDescent="0.3">
      <c r="A16" s="167"/>
      <c r="B16" s="168" t="s">
        <v>374</v>
      </c>
      <c r="C16" s="169" t="s">
        <v>137</v>
      </c>
      <c r="D16" s="169" t="s">
        <v>128</v>
      </c>
      <c r="E16" s="170">
        <v>69.417888888888882</v>
      </c>
      <c r="F16" s="171">
        <v>63.781500000000001</v>
      </c>
      <c r="G16" s="170">
        <v>390.56099999999998</v>
      </c>
      <c r="H16" s="170">
        <v>0</v>
      </c>
      <c r="I16" s="170">
        <v>109.569</v>
      </c>
      <c r="J16" s="170">
        <v>107.134</v>
      </c>
      <c r="K16" s="170">
        <v>17.497</v>
      </c>
      <c r="L16" s="170">
        <v>624.76099999999997</v>
      </c>
      <c r="M16" s="172">
        <v>9</v>
      </c>
      <c r="N16" s="172">
        <v>7</v>
      </c>
      <c r="O16" s="166"/>
      <c r="P16" s="166"/>
      <c r="Q16" s="166"/>
      <c r="R16" s="166"/>
      <c r="S16" s="166"/>
      <c r="T16" s="166"/>
    </row>
    <row r="17" spans="1:20" x14ac:dyDescent="0.3">
      <c r="A17" s="167" t="s">
        <v>1060</v>
      </c>
      <c r="B17" s="168" t="s">
        <v>380</v>
      </c>
      <c r="C17" s="169" t="s">
        <v>137</v>
      </c>
      <c r="D17" s="169" t="s">
        <v>128</v>
      </c>
      <c r="E17" s="170">
        <v>246.71533333333332</v>
      </c>
      <c r="F17" s="171">
        <v>246.71533333333332</v>
      </c>
      <c r="G17" s="170">
        <v>435.38200000000001</v>
      </c>
      <c r="H17" s="170">
        <v>0</v>
      </c>
      <c r="I17" s="170">
        <v>151.07900000000001</v>
      </c>
      <c r="J17" s="170">
        <v>143.685</v>
      </c>
      <c r="K17" s="170">
        <v>10</v>
      </c>
      <c r="L17" s="170">
        <v>740.14599999999996</v>
      </c>
      <c r="M17" s="172">
        <v>3</v>
      </c>
      <c r="N17" s="172">
        <v>2</v>
      </c>
      <c r="O17" s="166"/>
      <c r="P17" s="166"/>
      <c r="Q17" s="166"/>
      <c r="R17" s="166"/>
      <c r="S17" s="166"/>
      <c r="T17" s="166"/>
    </row>
    <row r="18" spans="1:20" x14ac:dyDescent="0.3">
      <c r="A18" s="167"/>
      <c r="B18" s="168" t="s">
        <v>1050</v>
      </c>
      <c r="C18" s="169" t="s">
        <v>137</v>
      </c>
      <c r="D18" s="169" t="s">
        <v>128</v>
      </c>
      <c r="E18" s="170">
        <v>140.71450000000002</v>
      </c>
      <c r="F18" s="171">
        <v>140.71450000000002</v>
      </c>
      <c r="G18" s="170">
        <v>0</v>
      </c>
      <c r="H18" s="170">
        <v>0</v>
      </c>
      <c r="I18" s="170">
        <v>230.602</v>
      </c>
      <c r="J18" s="170">
        <v>143.685</v>
      </c>
      <c r="K18" s="170">
        <v>470</v>
      </c>
      <c r="L18" s="170">
        <v>844.28700000000003</v>
      </c>
      <c r="M18" s="172">
        <v>6</v>
      </c>
      <c r="N18" s="172">
        <v>4</v>
      </c>
      <c r="O18" s="166"/>
      <c r="P18" s="166"/>
      <c r="Q18" s="166"/>
      <c r="R18" s="166"/>
      <c r="S18" s="166"/>
      <c r="T18" s="166"/>
    </row>
    <row r="19" spans="1:20" x14ac:dyDescent="0.3">
      <c r="A19" s="167"/>
      <c r="B19" s="168" t="s">
        <v>1051</v>
      </c>
      <c r="C19" s="169" t="s">
        <v>137</v>
      </c>
      <c r="D19" s="169" t="s">
        <v>128</v>
      </c>
      <c r="E19" s="170">
        <v>26.507666666666665</v>
      </c>
      <c r="F19" s="171">
        <v>26.507666666666665</v>
      </c>
      <c r="G19" s="170">
        <v>0</v>
      </c>
      <c r="H19" s="170">
        <v>0</v>
      </c>
      <c r="I19" s="170">
        <v>79.522999999999996</v>
      </c>
      <c r="J19" s="170">
        <v>0</v>
      </c>
      <c r="K19" s="170">
        <v>0</v>
      </c>
      <c r="L19" s="170">
        <v>79.522999999999996</v>
      </c>
      <c r="M19" s="172">
        <v>3</v>
      </c>
      <c r="N19" s="172">
        <v>2</v>
      </c>
      <c r="O19" s="166"/>
      <c r="P19" s="166"/>
      <c r="Q19" s="166"/>
      <c r="R19" s="166"/>
      <c r="S19" s="166"/>
      <c r="T19" s="166"/>
    </row>
    <row r="20" spans="1:20" x14ac:dyDescent="0.3">
      <c r="A20" s="167"/>
      <c r="B20" s="168" t="s">
        <v>1052</v>
      </c>
      <c r="C20" s="169" t="s">
        <v>137</v>
      </c>
      <c r="D20" s="169" t="s">
        <v>128</v>
      </c>
      <c r="E20" s="170">
        <v>26.507666666666665</v>
      </c>
      <c r="F20" s="171">
        <v>26.507666666666665</v>
      </c>
      <c r="G20" s="170">
        <v>0</v>
      </c>
      <c r="H20" s="170">
        <v>0</v>
      </c>
      <c r="I20" s="170">
        <v>79.522999999999996</v>
      </c>
      <c r="J20" s="170">
        <v>0</v>
      </c>
      <c r="K20" s="170">
        <v>0</v>
      </c>
      <c r="L20" s="170">
        <v>79.522999999999996</v>
      </c>
      <c r="M20" s="172">
        <v>3</v>
      </c>
      <c r="N20" s="172">
        <v>2</v>
      </c>
      <c r="O20" s="166"/>
      <c r="P20" s="166"/>
      <c r="Q20" s="166"/>
      <c r="R20" s="166"/>
      <c r="S20" s="166"/>
      <c r="T20" s="166"/>
    </row>
    <row r="21" spans="1:20" x14ac:dyDescent="0.3">
      <c r="A21" s="167"/>
      <c r="B21" s="168" t="s">
        <v>1053</v>
      </c>
      <c r="C21" s="169" t="s">
        <v>137</v>
      </c>
      <c r="D21" s="169" t="s">
        <v>128</v>
      </c>
      <c r="E21" s="170">
        <v>26.507666666666665</v>
      </c>
      <c r="F21" s="171">
        <v>26.507666666666665</v>
      </c>
      <c r="G21" s="170">
        <v>0</v>
      </c>
      <c r="H21" s="170">
        <v>0</v>
      </c>
      <c r="I21" s="170">
        <v>79.522999999999996</v>
      </c>
      <c r="J21" s="170">
        <v>0</v>
      </c>
      <c r="K21" s="170">
        <v>0</v>
      </c>
      <c r="L21" s="170">
        <v>79.522999999999996</v>
      </c>
      <c r="M21" s="172">
        <v>3</v>
      </c>
      <c r="N21" s="172">
        <v>2</v>
      </c>
      <c r="O21" s="166"/>
      <c r="P21" s="166"/>
      <c r="Q21" s="166"/>
      <c r="R21" s="166"/>
      <c r="S21" s="166"/>
      <c r="T21" s="166"/>
    </row>
    <row r="22" spans="1:20" x14ac:dyDescent="0.3">
      <c r="A22" s="167"/>
      <c r="B22" s="168" t="s">
        <v>1054</v>
      </c>
      <c r="C22" s="169" t="s">
        <v>137</v>
      </c>
      <c r="D22" s="169" t="s">
        <v>128</v>
      </c>
      <c r="E22" s="170">
        <v>26.507666666666665</v>
      </c>
      <c r="F22" s="171">
        <v>26.507666666666665</v>
      </c>
      <c r="G22" s="170">
        <v>0</v>
      </c>
      <c r="H22" s="170">
        <v>0</v>
      </c>
      <c r="I22" s="170">
        <v>79.522999999999996</v>
      </c>
      <c r="J22" s="170">
        <v>0</v>
      </c>
      <c r="K22" s="170">
        <v>0</v>
      </c>
      <c r="L22" s="170">
        <v>79.522999999999996</v>
      </c>
      <c r="M22" s="172">
        <v>3</v>
      </c>
      <c r="N22" s="172">
        <v>2</v>
      </c>
      <c r="O22" s="166"/>
      <c r="P22" s="166"/>
      <c r="Q22" s="166"/>
      <c r="R22" s="166"/>
      <c r="S22" s="166"/>
      <c r="T22" s="166"/>
    </row>
    <row r="23" spans="1:20" x14ac:dyDescent="0.3">
      <c r="A23" s="167"/>
      <c r="B23" s="168" t="s">
        <v>1055</v>
      </c>
      <c r="C23" s="169" t="s">
        <v>137</v>
      </c>
      <c r="D23" s="169" t="s">
        <v>128</v>
      </c>
      <c r="E23" s="170">
        <v>26.507666666666665</v>
      </c>
      <c r="F23" s="171">
        <v>26.507666666666665</v>
      </c>
      <c r="G23" s="170">
        <v>0</v>
      </c>
      <c r="H23" s="170">
        <v>0</v>
      </c>
      <c r="I23" s="170">
        <v>79.522999999999996</v>
      </c>
      <c r="J23" s="170">
        <v>0</v>
      </c>
      <c r="K23" s="170">
        <v>0</v>
      </c>
      <c r="L23" s="170">
        <v>79.522999999999996</v>
      </c>
      <c r="M23" s="172">
        <v>3</v>
      </c>
      <c r="N23" s="172">
        <v>2</v>
      </c>
      <c r="O23" s="166"/>
      <c r="P23" s="166"/>
      <c r="Q23" s="166"/>
      <c r="R23" s="166"/>
      <c r="S23" s="166"/>
      <c r="T23" s="166"/>
    </row>
    <row r="24" spans="1:20" x14ac:dyDescent="0.3">
      <c r="A24" s="167"/>
      <c r="B24" s="168" t="s">
        <v>384</v>
      </c>
      <c r="C24" s="169" t="s">
        <v>137</v>
      </c>
      <c r="D24" s="169" t="s">
        <v>128</v>
      </c>
      <c r="E24" s="170">
        <v>166.33699999999999</v>
      </c>
      <c r="F24" s="171">
        <v>166.33699999999999</v>
      </c>
      <c r="G24" s="170">
        <v>396.41399999999999</v>
      </c>
      <c r="H24" s="170">
        <v>0</v>
      </c>
      <c r="I24" s="170">
        <v>0</v>
      </c>
      <c r="J24" s="170">
        <v>102.59699999999999</v>
      </c>
      <c r="K24" s="170">
        <v>0</v>
      </c>
      <c r="L24" s="170">
        <v>499.01099999999997</v>
      </c>
      <c r="M24" s="172">
        <v>3</v>
      </c>
      <c r="N24" s="172">
        <v>2</v>
      </c>
      <c r="O24" s="166"/>
      <c r="P24" s="166"/>
      <c r="Q24" s="166"/>
      <c r="R24" s="166"/>
      <c r="S24" s="166"/>
      <c r="T24" s="166"/>
    </row>
    <row r="25" spans="1:20" ht="20.25" customHeight="1" x14ac:dyDescent="0.3">
      <c r="A25" s="167"/>
      <c r="B25" s="168" t="s">
        <v>1056</v>
      </c>
      <c r="C25" s="169" t="s">
        <v>137</v>
      </c>
      <c r="D25" s="169" t="s">
        <v>128</v>
      </c>
      <c r="E25" s="170">
        <v>111.65955000000001</v>
      </c>
      <c r="F25" s="171">
        <v>111.65955000000001</v>
      </c>
      <c r="G25" s="170">
        <v>203.33799999999999</v>
      </c>
      <c r="H25" s="170">
        <v>0</v>
      </c>
      <c r="I25" s="170">
        <v>131.00020000000001</v>
      </c>
      <c r="J25" s="170">
        <v>112.3</v>
      </c>
      <c r="K25" s="170">
        <v>0</v>
      </c>
      <c r="L25" s="170">
        <v>446.63820000000004</v>
      </c>
      <c r="M25" s="172">
        <v>4</v>
      </c>
      <c r="N25" s="172">
        <v>3</v>
      </c>
      <c r="O25" s="166"/>
      <c r="P25" s="166"/>
      <c r="Q25" s="166"/>
      <c r="R25" s="166"/>
      <c r="S25" s="166"/>
      <c r="T25" s="166"/>
    </row>
    <row r="26" spans="1:20" ht="33" x14ac:dyDescent="0.3">
      <c r="A26" s="167" t="s">
        <v>1061</v>
      </c>
      <c r="B26" s="168" t="s">
        <v>389</v>
      </c>
      <c r="C26" s="169" t="s">
        <v>137</v>
      </c>
      <c r="D26" s="169" t="s">
        <v>128</v>
      </c>
      <c r="E26" s="170">
        <v>316.31833333333333</v>
      </c>
      <c r="F26" s="171">
        <v>316.31833333333333</v>
      </c>
      <c r="G26" s="170">
        <v>666.875</v>
      </c>
      <c r="H26" s="170">
        <v>0</v>
      </c>
      <c r="I26" s="170">
        <v>135.29599999999999</v>
      </c>
      <c r="J26" s="170">
        <v>146.78399999999999</v>
      </c>
      <c r="K26" s="170">
        <v>0</v>
      </c>
      <c r="L26" s="170">
        <v>948.95500000000004</v>
      </c>
      <c r="M26" s="172">
        <v>3</v>
      </c>
      <c r="N26" s="172">
        <v>2</v>
      </c>
      <c r="O26" s="166"/>
      <c r="P26" s="166"/>
      <c r="Q26" s="166"/>
      <c r="R26" s="166"/>
      <c r="S26" s="166"/>
      <c r="T26" s="166"/>
    </row>
    <row r="27" spans="1:20" x14ac:dyDescent="0.3">
      <c r="A27" s="167"/>
      <c r="B27" s="168" t="s">
        <v>142</v>
      </c>
      <c r="C27" s="169" t="s">
        <v>137</v>
      </c>
      <c r="D27" s="169" t="s">
        <v>128</v>
      </c>
      <c r="E27" s="170">
        <v>90.51</v>
      </c>
      <c r="F27" s="171">
        <v>68.033249999999995</v>
      </c>
      <c r="G27" s="170">
        <v>335.07</v>
      </c>
      <c r="H27" s="170">
        <v>0</v>
      </c>
      <c r="I27" s="170">
        <v>0</v>
      </c>
      <c r="J27" s="170">
        <v>117.48</v>
      </c>
      <c r="K27" s="170">
        <v>0</v>
      </c>
      <c r="L27" s="170">
        <v>452.55</v>
      </c>
      <c r="M27" s="172">
        <v>5</v>
      </c>
      <c r="N27" s="172">
        <v>3</v>
      </c>
      <c r="O27" s="166"/>
      <c r="P27" s="166"/>
      <c r="Q27" s="166"/>
      <c r="R27" s="166"/>
      <c r="S27" s="166"/>
      <c r="T27" s="166"/>
    </row>
    <row r="28" spans="1:20" x14ac:dyDescent="0.3">
      <c r="A28" s="167"/>
      <c r="B28" s="168" t="s">
        <v>404</v>
      </c>
      <c r="C28" s="169" t="s">
        <v>137</v>
      </c>
      <c r="D28" s="169" t="s">
        <v>128</v>
      </c>
      <c r="E28" s="170">
        <v>61.960999999999999</v>
      </c>
      <c r="F28" s="171">
        <v>61.960999999999999</v>
      </c>
      <c r="G28" s="170">
        <v>0</v>
      </c>
      <c r="H28" s="170">
        <v>0</v>
      </c>
      <c r="I28" s="170">
        <v>0</v>
      </c>
      <c r="J28" s="170">
        <v>247.84399999999999</v>
      </c>
      <c r="K28" s="170">
        <v>0</v>
      </c>
      <c r="L28" s="170">
        <v>247.84399999999999</v>
      </c>
      <c r="M28" s="172">
        <v>4</v>
      </c>
      <c r="N28" s="172">
        <v>3</v>
      </c>
      <c r="O28" s="166"/>
      <c r="P28" s="166"/>
      <c r="Q28" s="166"/>
      <c r="R28" s="166"/>
      <c r="S28" s="166"/>
      <c r="T28" s="166"/>
    </row>
    <row r="29" spans="1:20" x14ac:dyDescent="0.3">
      <c r="A29" s="167"/>
      <c r="B29" s="168" t="s">
        <v>143</v>
      </c>
      <c r="C29" s="169" t="s">
        <v>137</v>
      </c>
      <c r="D29" s="169" t="s">
        <v>128</v>
      </c>
      <c r="E29" s="170">
        <v>172.35925</v>
      </c>
      <c r="F29" s="171">
        <v>141.19383333333334</v>
      </c>
      <c r="G29" s="170">
        <v>863.16899999999998</v>
      </c>
      <c r="H29" s="170">
        <v>0</v>
      </c>
      <c r="I29" s="170">
        <v>182.43600000000001</v>
      </c>
      <c r="J29" s="170">
        <v>313.26900000000001</v>
      </c>
      <c r="K29" s="170">
        <v>20</v>
      </c>
      <c r="L29" s="170">
        <v>1378.874</v>
      </c>
      <c r="M29" s="172">
        <v>8</v>
      </c>
      <c r="N29" s="172">
        <v>4</v>
      </c>
      <c r="O29" s="166"/>
      <c r="P29" s="166"/>
      <c r="Q29" s="166"/>
      <c r="R29" s="166"/>
      <c r="S29" s="166"/>
      <c r="T29" s="166"/>
    </row>
    <row r="30" spans="1:20" x14ac:dyDescent="0.3">
      <c r="A30" s="167"/>
      <c r="B30" s="168" t="s">
        <v>192</v>
      </c>
      <c r="C30" s="169" t="s">
        <v>137</v>
      </c>
      <c r="D30" s="169" t="s">
        <v>128</v>
      </c>
      <c r="E30" s="170">
        <v>105.4945</v>
      </c>
      <c r="F30" s="171">
        <v>105.4945</v>
      </c>
      <c r="G30" s="170">
        <v>335.07</v>
      </c>
      <c r="H30" s="170">
        <v>0</v>
      </c>
      <c r="I30" s="170">
        <v>0</v>
      </c>
      <c r="J30" s="170">
        <v>86.908000000000001</v>
      </c>
      <c r="K30" s="170">
        <v>0</v>
      </c>
      <c r="L30" s="170">
        <v>421.97800000000001</v>
      </c>
      <c r="M30" s="172">
        <v>4</v>
      </c>
      <c r="N30" s="172">
        <v>3</v>
      </c>
      <c r="O30" s="166"/>
      <c r="P30" s="166"/>
      <c r="Q30" s="166"/>
      <c r="R30" s="166"/>
      <c r="S30" s="166"/>
      <c r="T30" s="166"/>
    </row>
    <row r="31" spans="1:20" x14ac:dyDescent="0.3">
      <c r="A31" s="167"/>
      <c r="B31" s="168" t="s">
        <v>328</v>
      </c>
      <c r="C31" s="169" t="s">
        <v>137</v>
      </c>
      <c r="D31" s="169" t="s">
        <v>128</v>
      </c>
      <c r="E31" s="170">
        <v>105.4945</v>
      </c>
      <c r="F31" s="171">
        <v>105.4945</v>
      </c>
      <c r="G31" s="170">
        <v>335.07</v>
      </c>
      <c r="H31" s="170">
        <v>0</v>
      </c>
      <c r="I31" s="170">
        <v>0</v>
      </c>
      <c r="J31" s="170">
        <v>86.908000000000001</v>
      </c>
      <c r="K31" s="170">
        <v>0</v>
      </c>
      <c r="L31" s="170">
        <v>421.97800000000001</v>
      </c>
      <c r="M31" s="172">
        <v>4</v>
      </c>
      <c r="N31" s="172">
        <v>3</v>
      </c>
      <c r="O31" s="166"/>
      <c r="P31" s="166"/>
      <c r="Q31" s="166"/>
      <c r="R31" s="166"/>
      <c r="S31" s="166"/>
      <c r="T31" s="166"/>
    </row>
    <row r="32" spans="1:20" x14ac:dyDescent="0.3">
      <c r="A32" s="167"/>
      <c r="B32" s="168" t="s">
        <v>393</v>
      </c>
      <c r="C32" s="169" t="s">
        <v>137</v>
      </c>
      <c r="D32" s="169" t="s">
        <v>128</v>
      </c>
      <c r="E32" s="170">
        <v>28.213000000000001</v>
      </c>
      <c r="F32" s="171">
        <v>28.213000000000001</v>
      </c>
      <c r="G32" s="170">
        <v>0</v>
      </c>
      <c r="H32" s="170">
        <v>0</v>
      </c>
      <c r="I32" s="170">
        <v>0</v>
      </c>
      <c r="J32" s="170">
        <v>141.065</v>
      </c>
      <c r="K32" s="170">
        <v>0</v>
      </c>
      <c r="L32" s="170">
        <v>141.065</v>
      </c>
      <c r="M32" s="172">
        <v>5</v>
      </c>
      <c r="N32" s="172">
        <v>4</v>
      </c>
      <c r="O32" s="166"/>
      <c r="P32" s="166"/>
      <c r="Q32" s="166"/>
      <c r="R32" s="166"/>
      <c r="S32" s="166"/>
      <c r="T32" s="166"/>
    </row>
    <row r="33" spans="1:20" x14ac:dyDescent="0.3">
      <c r="A33" s="167"/>
      <c r="B33" s="168" t="s">
        <v>1057</v>
      </c>
      <c r="C33" s="169" t="s">
        <v>137</v>
      </c>
      <c r="D33" s="169" t="s">
        <v>128</v>
      </c>
      <c r="E33" s="170">
        <v>168.18214285714288</v>
      </c>
      <c r="F33" s="171">
        <v>171.45262500000001</v>
      </c>
      <c r="G33" s="170">
        <v>629.08600000000001</v>
      </c>
      <c r="H33" s="170">
        <v>0</v>
      </c>
      <c r="I33" s="170">
        <v>272.565</v>
      </c>
      <c r="J33" s="170">
        <v>275.62400000000002</v>
      </c>
      <c r="K33" s="170">
        <v>0</v>
      </c>
      <c r="L33" s="170">
        <v>1177.2750000000001</v>
      </c>
      <c r="M33" s="172">
        <v>7</v>
      </c>
      <c r="N33" s="172">
        <v>5</v>
      </c>
      <c r="O33" s="166"/>
      <c r="P33" s="166"/>
      <c r="Q33" s="166"/>
      <c r="R33" s="166"/>
      <c r="S33" s="166"/>
      <c r="T33" s="166"/>
    </row>
    <row r="34" spans="1:20" x14ac:dyDescent="0.3">
      <c r="A34" s="167"/>
      <c r="B34" s="168" t="s">
        <v>1058</v>
      </c>
      <c r="C34" s="169" t="s">
        <v>137</v>
      </c>
      <c r="D34" s="169" t="s">
        <v>128</v>
      </c>
      <c r="E34" s="170">
        <v>60.755583333333327</v>
      </c>
      <c r="F34" s="171">
        <v>60.755583333333327</v>
      </c>
      <c r="G34" s="170">
        <v>255.876</v>
      </c>
      <c r="H34" s="170">
        <v>0</v>
      </c>
      <c r="I34" s="170">
        <v>275.29899999999998</v>
      </c>
      <c r="J34" s="170">
        <v>197.892</v>
      </c>
      <c r="K34" s="170">
        <v>0</v>
      </c>
      <c r="L34" s="170">
        <v>729.06699999999989</v>
      </c>
      <c r="M34" s="172">
        <v>12</v>
      </c>
      <c r="N34" s="172">
        <v>9</v>
      </c>
      <c r="O34" s="166"/>
      <c r="P34" s="166"/>
      <c r="Q34" s="166"/>
      <c r="R34" s="166"/>
      <c r="S34" s="166"/>
      <c r="T34" s="166"/>
    </row>
    <row r="35" spans="1:20" x14ac:dyDescent="0.3">
      <c r="A35" s="167"/>
      <c r="B35" s="168" t="s">
        <v>406</v>
      </c>
      <c r="C35" s="169" t="s">
        <v>137</v>
      </c>
      <c r="D35" s="169" t="s">
        <v>128</v>
      </c>
      <c r="E35" s="170">
        <v>62.123249999999999</v>
      </c>
      <c r="F35" s="171">
        <v>62.123249999999999</v>
      </c>
      <c r="G35" s="170">
        <v>0</v>
      </c>
      <c r="H35" s="170">
        <v>0</v>
      </c>
      <c r="I35" s="170">
        <v>0</v>
      </c>
      <c r="J35" s="170">
        <v>248.49299999999999</v>
      </c>
      <c r="K35" s="170">
        <v>0</v>
      </c>
      <c r="L35" s="170">
        <v>248.49299999999999</v>
      </c>
      <c r="M35" s="172">
        <v>4</v>
      </c>
      <c r="N35" s="172">
        <v>3</v>
      </c>
      <c r="O35" s="166"/>
      <c r="P35" s="166"/>
      <c r="Q35" s="166"/>
      <c r="R35" s="166"/>
      <c r="S35" s="166"/>
      <c r="T35" s="166"/>
    </row>
    <row r="36" spans="1:20" x14ac:dyDescent="0.3">
      <c r="A36" s="167"/>
      <c r="B36" s="168" t="s">
        <v>408</v>
      </c>
      <c r="C36" s="169" t="s">
        <v>137</v>
      </c>
      <c r="D36" s="169" t="s">
        <v>128</v>
      </c>
      <c r="E36" s="170">
        <v>37.43266666666667</v>
      </c>
      <c r="F36" s="171">
        <v>37.43266666666667</v>
      </c>
      <c r="G36" s="170">
        <v>0</v>
      </c>
      <c r="H36" s="170">
        <v>0</v>
      </c>
      <c r="I36" s="170">
        <v>0</v>
      </c>
      <c r="J36" s="170">
        <v>112.298</v>
      </c>
      <c r="K36" s="170">
        <v>0</v>
      </c>
      <c r="L36" s="170">
        <v>112.298</v>
      </c>
      <c r="M36" s="172">
        <v>3</v>
      </c>
      <c r="N36" s="172">
        <v>2</v>
      </c>
      <c r="O36" s="166"/>
      <c r="P36" s="166"/>
      <c r="Q36" s="166"/>
      <c r="R36" s="166"/>
      <c r="S36" s="166"/>
      <c r="T36" s="166"/>
    </row>
    <row r="37" spans="1:20" ht="33" x14ac:dyDescent="0.3">
      <c r="A37" s="167" t="s">
        <v>1062</v>
      </c>
      <c r="B37" s="168" t="s">
        <v>329</v>
      </c>
      <c r="C37" s="169" t="s">
        <v>128</v>
      </c>
      <c r="D37" s="169" t="s">
        <v>137</v>
      </c>
      <c r="E37" s="170">
        <v>92.004000000000005</v>
      </c>
      <c r="F37" s="171">
        <v>92.004000000000005</v>
      </c>
      <c r="G37" s="170">
        <v>107.52500000000001</v>
      </c>
      <c r="H37" s="170">
        <v>0</v>
      </c>
      <c r="I37" s="170">
        <v>64.691000000000003</v>
      </c>
      <c r="J37" s="170">
        <v>103.79600000000001</v>
      </c>
      <c r="K37" s="170">
        <v>0</v>
      </c>
      <c r="L37" s="170">
        <v>276.012</v>
      </c>
      <c r="M37" s="172">
        <v>3</v>
      </c>
      <c r="N37" s="172">
        <v>2</v>
      </c>
      <c r="O37" s="166"/>
      <c r="P37" s="166"/>
      <c r="Q37" s="166"/>
      <c r="R37" s="166"/>
      <c r="S37" s="166"/>
      <c r="T37" s="166"/>
    </row>
    <row r="38" spans="1:20" x14ac:dyDescent="0.3">
      <c r="A38" s="167"/>
      <c r="B38" s="168"/>
      <c r="C38" s="169" t="s">
        <v>137</v>
      </c>
      <c r="D38" s="169" t="s">
        <v>128</v>
      </c>
      <c r="E38" s="170">
        <v>64.248857142857148</v>
      </c>
      <c r="F38" s="171">
        <v>71.068208333333331</v>
      </c>
      <c r="G38" s="170">
        <v>212</v>
      </c>
      <c r="H38" s="170">
        <v>0</v>
      </c>
      <c r="I38" s="170">
        <v>53.902999999999999</v>
      </c>
      <c r="J38" s="170">
        <v>183.839</v>
      </c>
      <c r="K38" s="170">
        <v>0</v>
      </c>
      <c r="L38" s="170">
        <v>449.74200000000002</v>
      </c>
      <c r="M38" s="172">
        <v>7</v>
      </c>
      <c r="N38" s="172">
        <v>5</v>
      </c>
      <c r="O38" s="166"/>
      <c r="P38" s="166"/>
      <c r="Q38" s="166"/>
      <c r="R38" s="166"/>
      <c r="S38" s="166"/>
      <c r="T38" s="166"/>
    </row>
    <row r="39" spans="1:20" x14ac:dyDescent="0.3">
      <c r="A39" s="167"/>
      <c r="B39" s="168" t="s">
        <v>452</v>
      </c>
      <c r="C39" s="169" t="s">
        <v>137</v>
      </c>
      <c r="D39" s="169" t="s">
        <v>128</v>
      </c>
      <c r="E39" s="170">
        <v>23.332750000000001</v>
      </c>
      <c r="F39" s="171">
        <v>23.332750000000001</v>
      </c>
      <c r="G39" s="170">
        <v>0</v>
      </c>
      <c r="H39" s="170">
        <v>0</v>
      </c>
      <c r="I39" s="170">
        <v>0</v>
      </c>
      <c r="J39" s="170">
        <v>93.331000000000003</v>
      </c>
      <c r="K39" s="170">
        <v>0</v>
      </c>
      <c r="L39" s="170">
        <v>93.331000000000003</v>
      </c>
      <c r="M39" s="172">
        <v>4</v>
      </c>
      <c r="N39" s="172">
        <v>3</v>
      </c>
      <c r="O39" s="166"/>
      <c r="P39" s="166"/>
      <c r="Q39" s="166"/>
      <c r="R39" s="166"/>
      <c r="S39" s="166"/>
      <c r="T39" s="166"/>
    </row>
    <row r="40" spans="1:20" x14ac:dyDescent="0.3">
      <c r="A40" s="167"/>
      <c r="B40" s="168" t="s">
        <v>451</v>
      </c>
      <c r="C40" s="169" t="s">
        <v>137</v>
      </c>
      <c r="D40" s="169" t="s">
        <v>128</v>
      </c>
      <c r="E40" s="170">
        <v>136.14000000000001</v>
      </c>
      <c r="F40" s="171">
        <v>141.22533333333334</v>
      </c>
      <c r="G40" s="170">
        <v>281.44100000000003</v>
      </c>
      <c r="H40" s="170">
        <v>0</v>
      </c>
      <c r="I40" s="170">
        <v>192.173</v>
      </c>
      <c r="J40" s="170">
        <v>207.08600000000001</v>
      </c>
      <c r="K40" s="170">
        <v>0</v>
      </c>
      <c r="L40" s="170">
        <v>680.7</v>
      </c>
      <c r="M40" s="172">
        <v>5</v>
      </c>
      <c r="N40" s="172">
        <v>3</v>
      </c>
      <c r="O40" s="166"/>
      <c r="P40" s="166"/>
      <c r="Q40" s="166"/>
      <c r="R40" s="166"/>
      <c r="S40" s="166"/>
      <c r="T40" s="166"/>
    </row>
    <row r="41" spans="1:20" x14ac:dyDescent="0.3">
      <c r="A41" s="167"/>
      <c r="B41" s="168" t="s">
        <v>417</v>
      </c>
      <c r="C41" s="169" t="s">
        <v>137</v>
      </c>
      <c r="D41" s="169" t="s">
        <v>128</v>
      </c>
      <c r="E41" s="170">
        <v>124.55200000000001</v>
      </c>
      <c r="F41" s="171">
        <v>124.55200000000001</v>
      </c>
      <c r="G41" s="170">
        <v>145.00399999999999</v>
      </c>
      <c r="H41" s="170">
        <v>0</v>
      </c>
      <c r="I41" s="170">
        <v>116.5</v>
      </c>
      <c r="J41" s="170">
        <v>112.152</v>
      </c>
      <c r="K41" s="170">
        <v>0</v>
      </c>
      <c r="L41" s="170">
        <v>373.65600000000001</v>
      </c>
      <c r="M41" s="172">
        <v>3</v>
      </c>
      <c r="N41" s="172">
        <v>2</v>
      </c>
      <c r="O41" s="166"/>
      <c r="P41" s="166"/>
      <c r="Q41" s="166"/>
      <c r="R41" s="166"/>
      <c r="S41" s="166"/>
      <c r="T41" s="166"/>
    </row>
    <row r="42" spans="1:20" x14ac:dyDescent="0.3">
      <c r="A42" s="167"/>
      <c r="B42" s="168" t="s">
        <v>450</v>
      </c>
      <c r="C42" s="169" t="s">
        <v>137</v>
      </c>
      <c r="D42" s="169" t="s">
        <v>128</v>
      </c>
      <c r="E42" s="170">
        <v>347.39600000000002</v>
      </c>
      <c r="F42" s="171">
        <v>347.39600000000002</v>
      </c>
      <c r="G42" s="170">
        <v>134.191</v>
      </c>
      <c r="H42" s="170">
        <v>0</v>
      </c>
      <c r="I42" s="170">
        <v>108.63</v>
      </c>
      <c r="J42" s="170">
        <v>104.575</v>
      </c>
      <c r="K42" s="170">
        <v>0</v>
      </c>
      <c r="L42" s="170">
        <v>347.39600000000002</v>
      </c>
      <c r="M42" s="172">
        <v>1</v>
      </c>
      <c r="N42" s="172">
        <v>0</v>
      </c>
      <c r="O42" s="166"/>
      <c r="P42" s="166"/>
      <c r="Q42" s="166"/>
      <c r="R42" s="166"/>
      <c r="S42" s="166"/>
      <c r="T42" s="166"/>
    </row>
    <row r="43" spans="1:20" ht="33" x14ac:dyDescent="0.3">
      <c r="A43" s="167" t="s">
        <v>1063</v>
      </c>
      <c r="B43" s="168" t="s">
        <v>195</v>
      </c>
      <c r="C43" s="169" t="s">
        <v>137</v>
      </c>
      <c r="D43" s="169" t="s">
        <v>128</v>
      </c>
      <c r="E43" s="170">
        <v>26.666666666666668</v>
      </c>
      <c r="F43" s="171">
        <v>26.666666666666668</v>
      </c>
      <c r="G43" s="170">
        <v>80</v>
      </c>
      <c r="H43" s="170">
        <v>0</v>
      </c>
      <c r="I43" s="170">
        <v>0</v>
      </c>
      <c r="J43" s="170">
        <v>0</v>
      </c>
      <c r="K43" s="170">
        <v>0</v>
      </c>
      <c r="L43" s="170">
        <v>80</v>
      </c>
      <c r="M43" s="172">
        <v>3</v>
      </c>
      <c r="N43" s="172">
        <v>2</v>
      </c>
      <c r="O43" s="166"/>
      <c r="P43" s="166"/>
      <c r="Q43" s="166"/>
      <c r="R43" s="166"/>
      <c r="S43" s="166"/>
      <c r="T43" s="166"/>
    </row>
    <row r="44" spans="1:20" x14ac:dyDescent="0.3">
      <c r="A44" s="167"/>
      <c r="B44" s="168" t="s">
        <v>197</v>
      </c>
      <c r="C44" s="169" t="s">
        <v>137</v>
      </c>
      <c r="D44" s="169" t="s">
        <v>128</v>
      </c>
      <c r="E44" s="170">
        <v>44.927999999999997</v>
      </c>
      <c r="F44" s="171">
        <v>52.021999999999998</v>
      </c>
      <c r="G44" s="170">
        <v>9.4559999999999995</v>
      </c>
      <c r="H44" s="170">
        <v>0</v>
      </c>
      <c r="I44" s="170">
        <v>142.94999999999999</v>
      </c>
      <c r="J44" s="170">
        <v>162.09</v>
      </c>
      <c r="K44" s="170">
        <v>0</v>
      </c>
      <c r="L44" s="170">
        <v>314.49599999999998</v>
      </c>
      <c r="M44" s="172">
        <v>7</v>
      </c>
      <c r="N44" s="172">
        <v>5</v>
      </c>
      <c r="O44" s="166"/>
      <c r="P44" s="166"/>
      <c r="Q44" s="166"/>
      <c r="R44" s="166"/>
      <c r="S44" s="166"/>
      <c r="T44" s="166"/>
    </row>
    <row r="45" spans="1:20" x14ac:dyDescent="0.3">
      <c r="A45" s="167"/>
      <c r="B45" s="168" t="s">
        <v>198</v>
      </c>
      <c r="C45" s="169" t="s">
        <v>137</v>
      </c>
      <c r="D45" s="169" t="s">
        <v>128</v>
      </c>
      <c r="E45" s="170">
        <v>14.395250000000001</v>
      </c>
      <c r="F45" s="171">
        <v>14.395250000000001</v>
      </c>
      <c r="G45" s="170">
        <v>57.581000000000003</v>
      </c>
      <c r="H45" s="170">
        <v>0</v>
      </c>
      <c r="I45" s="170">
        <v>0</v>
      </c>
      <c r="J45" s="170">
        <v>0</v>
      </c>
      <c r="K45" s="170">
        <v>0</v>
      </c>
      <c r="L45" s="170">
        <v>57.581000000000003</v>
      </c>
      <c r="M45" s="172">
        <v>4</v>
      </c>
      <c r="N45" s="172">
        <v>3</v>
      </c>
      <c r="O45" s="166"/>
      <c r="P45" s="166"/>
      <c r="Q45" s="166"/>
      <c r="R45" s="166"/>
      <c r="S45" s="166"/>
      <c r="T45" s="166"/>
    </row>
    <row r="46" spans="1:20" x14ac:dyDescent="0.3">
      <c r="A46" s="167"/>
      <c r="B46" s="168" t="s">
        <v>449</v>
      </c>
      <c r="C46" s="169" t="s">
        <v>137</v>
      </c>
      <c r="D46" s="169" t="s">
        <v>128</v>
      </c>
      <c r="E46" s="170">
        <v>30.628</v>
      </c>
      <c r="F46" s="171">
        <v>30.628</v>
      </c>
      <c r="G46" s="170">
        <v>0</v>
      </c>
      <c r="H46" s="170">
        <v>0</v>
      </c>
      <c r="I46" s="170">
        <v>0</v>
      </c>
      <c r="J46" s="170">
        <v>122.512</v>
      </c>
      <c r="K46" s="170">
        <v>0</v>
      </c>
      <c r="L46" s="170">
        <v>122.512</v>
      </c>
      <c r="M46" s="172">
        <v>4</v>
      </c>
      <c r="N46" s="172">
        <v>3</v>
      </c>
      <c r="O46" s="166"/>
      <c r="P46" s="166"/>
      <c r="Q46" s="166"/>
      <c r="R46" s="166"/>
      <c r="S46" s="166"/>
      <c r="T46" s="166"/>
    </row>
    <row r="47" spans="1:20" x14ac:dyDescent="0.3">
      <c r="A47" s="167"/>
      <c r="B47" s="168" t="s">
        <v>448</v>
      </c>
      <c r="C47" s="169" t="s">
        <v>137</v>
      </c>
      <c r="D47" s="169" t="s">
        <v>128</v>
      </c>
      <c r="E47" s="170">
        <v>128.9752</v>
      </c>
      <c r="F47" s="171">
        <v>128.9752</v>
      </c>
      <c r="G47" s="170">
        <v>311.96100000000001</v>
      </c>
      <c r="H47" s="170">
        <v>0</v>
      </c>
      <c r="I47" s="170">
        <v>122.86799999999999</v>
      </c>
      <c r="J47" s="170">
        <v>200.047</v>
      </c>
      <c r="K47" s="170">
        <v>10</v>
      </c>
      <c r="L47" s="170">
        <v>644.87599999999998</v>
      </c>
      <c r="M47" s="172">
        <v>5</v>
      </c>
      <c r="N47" s="172">
        <v>4</v>
      </c>
      <c r="O47" s="166"/>
      <c r="P47" s="166"/>
      <c r="Q47" s="166"/>
      <c r="R47" s="166"/>
      <c r="S47" s="166"/>
      <c r="T47" s="166"/>
    </row>
    <row r="48" spans="1:20" x14ac:dyDescent="0.3">
      <c r="A48" s="167"/>
      <c r="B48" s="168" t="s">
        <v>447</v>
      </c>
      <c r="C48" s="169" t="s">
        <v>137</v>
      </c>
      <c r="D48" s="169" t="s">
        <v>128</v>
      </c>
      <c r="E48" s="170">
        <v>197.90625</v>
      </c>
      <c r="F48" s="171">
        <v>197.90625</v>
      </c>
      <c r="G48" s="170">
        <v>775</v>
      </c>
      <c r="H48" s="170">
        <v>0</v>
      </c>
      <c r="I48" s="170">
        <v>492.25799999999998</v>
      </c>
      <c r="J48" s="170">
        <v>315.99200000000002</v>
      </c>
      <c r="K48" s="170">
        <v>0</v>
      </c>
      <c r="L48" s="170">
        <v>1583.25</v>
      </c>
      <c r="M48" s="172">
        <v>8</v>
      </c>
      <c r="N48" s="172">
        <v>7</v>
      </c>
      <c r="O48" s="166"/>
      <c r="P48" s="166"/>
      <c r="Q48" s="166"/>
      <c r="R48" s="166"/>
      <c r="S48" s="166"/>
      <c r="T48" s="166"/>
    </row>
    <row r="49" spans="1:20" x14ac:dyDescent="0.3">
      <c r="A49" s="167" t="s">
        <v>1064</v>
      </c>
      <c r="B49" s="168" t="s">
        <v>147</v>
      </c>
      <c r="C49" s="169" t="s">
        <v>137</v>
      </c>
      <c r="D49" s="169" t="s">
        <v>128</v>
      </c>
      <c r="E49" s="170">
        <v>93.083300000000023</v>
      </c>
      <c r="F49" s="171">
        <v>82.776750000000007</v>
      </c>
      <c r="G49" s="170">
        <v>322.93900000000002</v>
      </c>
      <c r="H49" s="170">
        <v>0</v>
      </c>
      <c r="I49" s="170">
        <v>129.59200000000001</v>
      </c>
      <c r="J49" s="170">
        <v>476.61599999999999</v>
      </c>
      <c r="K49" s="170">
        <v>1.6859999999999999</v>
      </c>
      <c r="L49" s="170">
        <v>930.8330000000002</v>
      </c>
      <c r="M49" s="172">
        <v>10</v>
      </c>
      <c r="N49" s="172">
        <v>7</v>
      </c>
      <c r="O49" s="166"/>
      <c r="P49" s="166"/>
      <c r="Q49" s="166"/>
      <c r="R49" s="166"/>
      <c r="S49" s="166"/>
      <c r="T49" s="166"/>
    </row>
    <row r="50" spans="1:20" x14ac:dyDescent="0.3">
      <c r="A50" s="167"/>
      <c r="B50" s="168" t="s">
        <v>146</v>
      </c>
      <c r="C50" s="169" t="s">
        <v>137</v>
      </c>
      <c r="D50" s="169" t="s">
        <v>128</v>
      </c>
      <c r="E50" s="170">
        <v>142.4102</v>
      </c>
      <c r="F50" s="171">
        <v>142.4102</v>
      </c>
      <c r="G50" s="170">
        <v>499.815</v>
      </c>
      <c r="H50" s="170">
        <v>0</v>
      </c>
      <c r="I50" s="170">
        <v>62.853999999999999</v>
      </c>
      <c r="J50" s="170">
        <v>146.58000000000001</v>
      </c>
      <c r="K50" s="170">
        <v>2.802</v>
      </c>
      <c r="L50" s="170">
        <v>712.05100000000004</v>
      </c>
      <c r="M50" s="172">
        <v>5</v>
      </c>
      <c r="N50" s="172">
        <v>4</v>
      </c>
      <c r="O50" s="166"/>
      <c r="P50" s="166"/>
      <c r="Q50" s="166"/>
      <c r="R50" s="166"/>
      <c r="S50" s="166"/>
      <c r="T50" s="166"/>
    </row>
    <row r="51" spans="1:20" x14ac:dyDescent="0.3">
      <c r="A51" s="167"/>
      <c r="B51" s="168" t="s">
        <v>145</v>
      </c>
      <c r="C51" s="169" t="s">
        <v>137</v>
      </c>
      <c r="D51" s="169" t="s">
        <v>128</v>
      </c>
      <c r="E51" s="170">
        <v>131.51157446808509</v>
      </c>
      <c r="F51" s="171">
        <v>127.97478205128206</v>
      </c>
      <c r="G51" s="170">
        <v>3657.6130000000003</v>
      </c>
      <c r="H51" s="170">
        <v>0</v>
      </c>
      <c r="I51" s="170">
        <v>1438.7090000000003</v>
      </c>
      <c r="J51" s="170">
        <v>852.70699999999999</v>
      </c>
      <c r="K51" s="170">
        <v>232.01499999999999</v>
      </c>
      <c r="L51" s="170">
        <v>6181.043999999999</v>
      </c>
      <c r="M51" s="172">
        <v>47</v>
      </c>
      <c r="N51" s="172">
        <v>34</v>
      </c>
      <c r="O51" s="166"/>
      <c r="P51" s="166"/>
      <c r="Q51" s="166"/>
      <c r="R51" s="166"/>
      <c r="S51" s="166"/>
      <c r="T51" s="166"/>
    </row>
    <row r="52" spans="1:20" x14ac:dyDescent="0.3">
      <c r="A52" s="167"/>
      <c r="B52" s="168" t="s">
        <v>144</v>
      </c>
      <c r="C52" s="169" t="s">
        <v>137</v>
      </c>
      <c r="D52" s="169" t="s">
        <v>128</v>
      </c>
      <c r="E52" s="170">
        <v>293.69289473684211</v>
      </c>
      <c r="F52" s="171">
        <v>289.25359722222225</v>
      </c>
      <c r="G52" s="170">
        <v>3987.578</v>
      </c>
      <c r="H52" s="170">
        <v>0</v>
      </c>
      <c r="I52" s="170">
        <v>837.25599999999997</v>
      </c>
      <c r="J52" s="170">
        <v>640.31999999999994</v>
      </c>
      <c r="K52" s="170">
        <v>115.011</v>
      </c>
      <c r="L52" s="170">
        <v>5580.165</v>
      </c>
      <c r="M52" s="172">
        <v>19</v>
      </c>
      <c r="N52" s="172">
        <v>13</v>
      </c>
      <c r="O52" s="166"/>
      <c r="P52" s="166"/>
      <c r="Q52" s="166"/>
      <c r="R52" s="166"/>
      <c r="S52" s="166"/>
      <c r="T52" s="166"/>
    </row>
    <row r="53" spans="1:20" x14ac:dyDescent="0.3">
      <c r="A53" s="167"/>
      <c r="B53" s="168" t="s">
        <v>200</v>
      </c>
      <c r="C53" s="169" t="s">
        <v>137</v>
      </c>
      <c r="D53" s="169" t="s">
        <v>128</v>
      </c>
      <c r="E53" s="170">
        <v>58.541124999999994</v>
      </c>
      <c r="F53" s="171">
        <v>55.434388888888883</v>
      </c>
      <c r="G53" s="170">
        <v>207.57400000000001</v>
      </c>
      <c r="H53" s="170">
        <v>0</v>
      </c>
      <c r="I53" s="170">
        <v>339.32799999999997</v>
      </c>
      <c r="J53" s="170">
        <v>389.75599999999997</v>
      </c>
      <c r="K53" s="170">
        <v>0</v>
      </c>
      <c r="L53" s="170">
        <v>936.6579999999999</v>
      </c>
      <c r="M53" s="172">
        <v>16</v>
      </c>
      <c r="N53" s="172">
        <v>13</v>
      </c>
      <c r="O53" s="166"/>
      <c r="P53" s="166"/>
      <c r="Q53" s="166"/>
      <c r="R53" s="166"/>
      <c r="S53" s="166"/>
      <c r="T53" s="166"/>
    </row>
    <row r="54" spans="1:20" x14ac:dyDescent="0.3">
      <c r="A54" s="167"/>
      <c r="B54" s="168" t="s">
        <v>446</v>
      </c>
      <c r="C54" s="169" t="s">
        <v>137</v>
      </c>
      <c r="D54" s="169" t="s">
        <v>128</v>
      </c>
      <c r="E54" s="170">
        <v>180.11600000000001</v>
      </c>
      <c r="F54" s="171">
        <v>180.11600000000001</v>
      </c>
      <c r="G54" s="170">
        <v>420.97300000000001</v>
      </c>
      <c r="H54" s="170">
        <v>0</v>
      </c>
      <c r="I54" s="170">
        <v>31.427</v>
      </c>
      <c r="J54" s="170">
        <v>87.947999999999993</v>
      </c>
      <c r="K54" s="170">
        <v>0</v>
      </c>
      <c r="L54" s="170">
        <v>540.34800000000007</v>
      </c>
      <c r="M54" s="172">
        <v>3</v>
      </c>
      <c r="N54" s="172">
        <v>2</v>
      </c>
      <c r="O54" s="166"/>
      <c r="P54" s="166"/>
      <c r="Q54" s="166"/>
      <c r="R54" s="166"/>
      <c r="S54" s="166"/>
      <c r="T54" s="166"/>
    </row>
    <row r="55" spans="1:20" x14ac:dyDescent="0.3">
      <c r="A55" s="167"/>
      <c r="B55" s="168" t="s">
        <v>444</v>
      </c>
      <c r="C55" s="169" t="s">
        <v>137</v>
      </c>
      <c r="D55" s="169" t="s">
        <v>128</v>
      </c>
      <c r="E55" s="170">
        <v>116.3836</v>
      </c>
      <c r="F55" s="171">
        <v>107.44133333333333</v>
      </c>
      <c r="G55" s="170">
        <v>442.11200000000002</v>
      </c>
      <c r="H55" s="170">
        <v>0</v>
      </c>
      <c r="I55" s="170">
        <v>478.96099999999996</v>
      </c>
      <c r="J55" s="170">
        <v>242.76299999999998</v>
      </c>
      <c r="K55" s="170">
        <v>0</v>
      </c>
      <c r="L55" s="170">
        <v>1163.836</v>
      </c>
      <c r="M55" s="172">
        <v>10</v>
      </c>
      <c r="N55" s="172">
        <v>7</v>
      </c>
      <c r="O55" s="166"/>
      <c r="P55" s="166"/>
      <c r="Q55" s="166"/>
      <c r="R55" s="166"/>
      <c r="S55" s="166"/>
      <c r="T55" s="166"/>
    </row>
    <row r="56" spans="1:20" x14ac:dyDescent="0.3">
      <c r="A56" s="167"/>
      <c r="B56" s="168" t="s">
        <v>445</v>
      </c>
      <c r="C56" s="169" t="s">
        <v>137</v>
      </c>
      <c r="D56" s="169" t="s">
        <v>128</v>
      </c>
      <c r="E56" s="170">
        <v>107.7192</v>
      </c>
      <c r="F56" s="171">
        <v>83.175068181818176</v>
      </c>
      <c r="G56" s="170">
        <v>778.4559999999999</v>
      </c>
      <c r="H56" s="170">
        <v>0</v>
      </c>
      <c r="I56" s="170">
        <v>556.476</v>
      </c>
      <c r="J56" s="170">
        <v>252.09799999999998</v>
      </c>
      <c r="K56" s="170">
        <v>28.757999999999999</v>
      </c>
      <c r="L56" s="170">
        <v>1615.788</v>
      </c>
      <c r="M56" s="172">
        <v>15</v>
      </c>
      <c r="N56" s="172">
        <v>13</v>
      </c>
      <c r="O56" s="166"/>
      <c r="P56" s="166"/>
      <c r="Q56" s="166"/>
      <c r="R56" s="166"/>
      <c r="S56" s="166"/>
      <c r="T56" s="166"/>
    </row>
    <row r="57" spans="1:20" x14ac:dyDescent="0.3">
      <c r="A57" s="167"/>
      <c r="B57" s="168" t="s">
        <v>443</v>
      </c>
      <c r="C57" s="169" t="s">
        <v>137</v>
      </c>
      <c r="D57" s="169" t="s">
        <v>128</v>
      </c>
      <c r="E57" s="170">
        <v>36.617399999999996</v>
      </c>
      <c r="F57" s="171">
        <v>36.617399999999996</v>
      </c>
      <c r="G57" s="170">
        <v>0</v>
      </c>
      <c r="H57" s="170">
        <v>0</v>
      </c>
      <c r="I57" s="170">
        <v>0</v>
      </c>
      <c r="J57" s="170">
        <v>183.08699999999999</v>
      </c>
      <c r="K57" s="170">
        <v>0</v>
      </c>
      <c r="L57" s="170">
        <v>183.08699999999999</v>
      </c>
      <c r="M57" s="172">
        <v>5</v>
      </c>
      <c r="N57" s="172">
        <v>4</v>
      </c>
      <c r="O57" s="166"/>
      <c r="P57" s="166"/>
      <c r="Q57" s="166"/>
      <c r="R57" s="166"/>
      <c r="S57" s="166"/>
      <c r="T57" s="166"/>
    </row>
    <row r="58" spans="1:20" x14ac:dyDescent="0.3">
      <c r="A58" s="167"/>
      <c r="B58" s="168" t="s">
        <v>454</v>
      </c>
      <c r="C58" s="169" t="s">
        <v>137</v>
      </c>
      <c r="D58" s="169" t="s">
        <v>128</v>
      </c>
      <c r="E58" s="170">
        <v>51.264400000000002</v>
      </c>
      <c r="F58" s="171">
        <v>51.264400000000002</v>
      </c>
      <c r="G58" s="170">
        <v>0</v>
      </c>
      <c r="H58" s="170">
        <v>0</v>
      </c>
      <c r="I58" s="170">
        <v>0</v>
      </c>
      <c r="J58" s="170">
        <v>256.322</v>
      </c>
      <c r="K58" s="170">
        <v>0</v>
      </c>
      <c r="L58" s="170">
        <v>256.322</v>
      </c>
      <c r="M58" s="172">
        <v>5</v>
      </c>
      <c r="N58" s="172">
        <v>4</v>
      </c>
      <c r="O58" s="166"/>
      <c r="P58" s="166"/>
      <c r="Q58" s="166"/>
      <c r="R58" s="166"/>
      <c r="S58" s="166"/>
      <c r="T58" s="166"/>
    </row>
    <row r="59" spans="1:20" x14ac:dyDescent="0.3">
      <c r="A59" s="167"/>
      <c r="B59" s="168" t="s">
        <v>457</v>
      </c>
      <c r="C59" s="169" t="s">
        <v>137</v>
      </c>
      <c r="D59" s="169" t="s">
        <v>128</v>
      </c>
      <c r="E59" s="170">
        <v>195.75300000000001</v>
      </c>
      <c r="F59" s="171">
        <v>195.75300000000001</v>
      </c>
      <c r="G59" s="170">
        <v>328.68299999999999</v>
      </c>
      <c r="H59" s="170">
        <v>0</v>
      </c>
      <c r="I59" s="170">
        <v>110.09399999999999</v>
      </c>
      <c r="J59" s="170">
        <v>148.482</v>
      </c>
      <c r="K59" s="170">
        <v>0</v>
      </c>
      <c r="L59" s="170">
        <v>587.25900000000001</v>
      </c>
      <c r="M59" s="172">
        <v>3</v>
      </c>
      <c r="N59" s="172">
        <v>2</v>
      </c>
      <c r="O59" s="166"/>
      <c r="P59" s="166"/>
      <c r="Q59" s="166"/>
      <c r="R59" s="166"/>
      <c r="S59" s="166"/>
      <c r="T59" s="166"/>
    </row>
    <row r="60" spans="1:20" x14ac:dyDescent="0.3">
      <c r="A60" s="167"/>
      <c r="B60" s="168" t="s">
        <v>460</v>
      </c>
      <c r="C60" s="169" t="s">
        <v>137</v>
      </c>
      <c r="D60" s="169" t="s">
        <v>128</v>
      </c>
      <c r="E60" s="170">
        <v>36.601999999999997</v>
      </c>
      <c r="F60" s="171">
        <v>36.601999999999997</v>
      </c>
      <c r="G60" s="170">
        <v>0</v>
      </c>
      <c r="H60" s="170">
        <v>0</v>
      </c>
      <c r="I60" s="170">
        <v>0</v>
      </c>
      <c r="J60" s="170">
        <v>256.214</v>
      </c>
      <c r="K60" s="170">
        <v>0</v>
      </c>
      <c r="L60" s="170">
        <v>256.214</v>
      </c>
      <c r="M60" s="172">
        <v>7</v>
      </c>
      <c r="N60" s="172">
        <v>6</v>
      </c>
      <c r="O60" s="166"/>
      <c r="P60" s="166"/>
      <c r="Q60" s="166"/>
      <c r="R60" s="166"/>
      <c r="S60" s="166"/>
      <c r="T60" s="166"/>
    </row>
    <row r="61" spans="1:20" x14ac:dyDescent="0.3">
      <c r="A61" s="167"/>
      <c r="B61" s="168" t="s">
        <v>465</v>
      </c>
      <c r="C61" s="169" t="s">
        <v>137</v>
      </c>
      <c r="D61" s="169" t="s">
        <v>128</v>
      </c>
      <c r="E61" s="170">
        <v>97.941000000000003</v>
      </c>
      <c r="F61" s="171">
        <v>97.941000000000003</v>
      </c>
      <c r="G61" s="170">
        <v>155.81800000000001</v>
      </c>
      <c r="H61" s="170">
        <v>0</v>
      </c>
      <c r="I61" s="170">
        <v>97.248999999999995</v>
      </c>
      <c r="J61" s="170">
        <v>138.697</v>
      </c>
      <c r="K61" s="170">
        <v>0</v>
      </c>
      <c r="L61" s="170">
        <v>391.76400000000001</v>
      </c>
      <c r="M61" s="172">
        <v>4</v>
      </c>
      <c r="N61" s="172">
        <v>3</v>
      </c>
      <c r="O61" s="166"/>
      <c r="P61" s="166"/>
      <c r="Q61" s="166"/>
      <c r="R61" s="166"/>
      <c r="S61" s="166"/>
      <c r="T61" s="166"/>
    </row>
    <row r="62" spans="1:20" x14ac:dyDescent="0.3">
      <c r="A62" s="167"/>
      <c r="B62" s="168" t="s">
        <v>466</v>
      </c>
      <c r="C62" s="169" t="s">
        <v>137</v>
      </c>
      <c r="D62" s="169" t="s">
        <v>128</v>
      </c>
      <c r="E62" s="170">
        <v>97.941000000000003</v>
      </c>
      <c r="F62" s="171">
        <v>97.941000000000003</v>
      </c>
      <c r="G62" s="170">
        <v>155.81800000000001</v>
      </c>
      <c r="H62" s="170">
        <v>0</v>
      </c>
      <c r="I62" s="170">
        <v>97.248999999999995</v>
      </c>
      <c r="J62" s="170">
        <v>138.697</v>
      </c>
      <c r="K62" s="170">
        <v>0</v>
      </c>
      <c r="L62" s="170">
        <v>391.76400000000001</v>
      </c>
      <c r="M62" s="172">
        <v>4</v>
      </c>
      <c r="N62" s="172">
        <v>3</v>
      </c>
      <c r="O62" s="166"/>
      <c r="P62" s="166"/>
      <c r="Q62" s="166"/>
      <c r="R62" s="166"/>
      <c r="S62" s="166"/>
      <c r="T62" s="166"/>
    </row>
    <row r="63" spans="1:20" x14ac:dyDescent="0.3">
      <c r="A63" s="167"/>
      <c r="B63" s="168" t="s">
        <v>471</v>
      </c>
      <c r="C63" s="169" t="s">
        <v>137</v>
      </c>
      <c r="D63" s="169" t="s">
        <v>128</v>
      </c>
      <c r="E63" s="170">
        <v>18.804333333333332</v>
      </c>
      <c r="F63" s="171">
        <v>18.804333333333332</v>
      </c>
      <c r="G63" s="170">
        <v>0</v>
      </c>
      <c r="H63" s="170">
        <v>0</v>
      </c>
      <c r="I63" s="170"/>
      <c r="J63" s="170">
        <v>56.412999999999997</v>
      </c>
      <c r="K63" s="170">
        <v>0</v>
      </c>
      <c r="L63" s="170">
        <v>56.412999999999997</v>
      </c>
      <c r="M63" s="172">
        <v>3</v>
      </c>
      <c r="N63" s="172">
        <v>2</v>
      </c>
      <c r="O63" s="166"/>
      <c r="P63" s="166"/>
      <c r="Q63" s="166"/>
      <c r="R63" s="166"/>
      <c r="S63" s="166"/>
      <c r="T63" s="166"/>
    </row>
    <row r="64" spans="1:20" x14ac:dyDescent="0.3">
      <c r="A64" s="167"/>
      <c r="B64" s="168" t="s">
        <v>472</v>
      </c>
      <c r="C64" s="169" t="s">
        <v>137</v>
      </c>
      <c r="D64" s="169" t="s">
        <v>128</v>
      </c>
      <c r="E64" s="170">
        <v>18.804333333333332</v>
      </c>
      <c r="F64" s="171">
        <v>18.804333333333332</v>
      </c>
      <c r="G64" s="170">
        <v>0</v>
      </c>
      <c r="H64" s="170">
        <v>0</v>
      </c>
      <c r="I64" s="170"/>
      <c r="J64" s="170">
        <v>56.412999999999997</v>
      </c>
      <c r="K64" s="170">
        <v>0</v>
      </c>
      <c r="L64" s="170">
        <v>56.412999999999997</v>
      </c>
      <c r="M64" s="172">
        <v>3</v>
      </c>
      <c r="N64" s="172">
        <v>2</v>
      </c>
      <c r="O64" s="166"/>
      <c r="P64" s="166"/>
      <c r="Q64" s="166"/>
      <c r="R64" s="166"/>
      <c r="S64" s="166"/>
      <c r="T64" s="166"/>
    </row>
    <row r="65" spans="1:20" x14ac:dyDescent="0.3">
      <c r="A65" s="167"/>
      <c r="B65" s="168" t="s">
        <v>473</v>
      </c>
      <c r="C65" s="169" t="s">
        <v>137</v>
      </c>
      <c r="D65" s="169" t="s">
        <v>128</v>
      </c>
      <c r="E65" s="170">
        <v>18.804333333333332</v>
      </c>
      <c r="F65" s="171">
        <v>18.804333333333332</v>
      </c>
      <c r="G65" s="170">
        <v>0</v>
      </c>
      <c r="H65" s="170">
        <v>0</v>
      </c>
      <c r="I65" s="170"/>
      <c r="J65" s="170">
        <v>56.412999999999997</v>
      </c>
      <c r="K65" s="170">
        <v>0</v>
      </c>
      <c r="L65" s="170">
        <v>56.412999999999997</v>
      </c>
      <c r="M65" s="172">
        <v>3</v>
      </c>
      <c r="N65" s="172">
        <v>2</v>
      </c>
      <c r="O65" s="166"/>
      <c r="P65" s="166"/>
      <c r="Q65" s="166"/>
      <c r="R65" s="166"/>
      <c r="S65" s="166"/>
      <c r="T65" s="166"/>
    </row>
    <row r="66" spans="1:20" x14ac:dyDescent="0.3">
      <c r="A66" s="167" t="s">
        <v>1065</v>
      </c>
      <c r="B66" s="168" t="s">
        <v>201</v>
      </c>
      <c r="C66" s="169" t="s">
        <v>137</v>
      </c>
      <c r="D66" s="169" t="s">
        <v>128</v>
      </c>
      <c r="E66" s="170">
        <v>52.414764705882348</v>
      </c>
      <c r="F66" s="171">
        <v>50.562222222222225</v>
      </c>
      <c r="G66" s="170">
        <v>575.70799999999997</v>
      </c>
      <c r="H66" s="170">
        <v>0</v>
      </c>
      <c r="I66" s="170">
        <v>124.03</v>
      </c>
      <c r="J66" s="170">
        <v>191.31299999999999</v>
      </c>
      <c r="K66" s="170">
        <v>0</v>
      </c>
      <c r="L66" s="170">
        <v>891.05099999999993</v>
      </c>
      <c r="M66" s="172">
        <v>17</v>
      </c>
      <c r="N66" s="172">
        <v>14</v>
      </c>
      <c r="O66" s="166"/>
      <c r="P66" s="166"/>
      <c r="Q66" s="166"/>
      <c r="R66" s="166"/>
      <c r="S66" s="166"/>
      <c r="T66" s="166"/>
    </row>
    <row r="67" spans="1:20" x14ac:dyDescent="0.3">
      <c r="A67" s="167"/>
      <c r="B67" s="168" t="s">
        <v>203</v>
      </c>
      <c r="C67" s="169" t="s">
        <v>137</v>
      </c>
      <c r="D67" s="169" t="s">
        <v>128</v>
      </c>
      <c r="E67" s="170">
        <v>98.751090909090905</v>
      </c>
      <c r="F67" s="171">
        <v>107.06140000000001</v>
      </c>
      <c r="G67" s="170">
        <v>298.822</v>
      </c>
      <c r="H67" s="170">
        <v>0</v>
      </c>
      <c r="I67" s="170">
        <v>366.59899999999999</v>
      </c>
      <c r="J67" s="170">
        <v>341.00700000000001</v>
      </c>
      <c r="K67" s="170">
        <v>79.834000000000003</v>
      </c>
      <c r="L67" s="170">
        <v>1086.2619999999999</v>
      </c>
      <c r="M67" s="172">
        <v>11</v>
      </c>
      <c r="N67" s="172">
        <v>9</v>
      </c>
      <c r="O67" s="166"/>
      <c r="P67" s="166"/>
      <c r="Q67" s="166"/>
      <c r="R67" s="166"/>
      <c r="S67" s="166"/>
      <c r="T67" s="166"/>
    </row>
    <row r="68" spans="1:20" x14ac:dyDescent="0.3">
      <c r="A68" s="167"/>
      <c r="B68" s="168" t="s">
        <v>476</v>
      </c>
      <c r="C68" s="169" t="s">
        <v>137</v>
      </c>
      <c r="D68" s="169" t="s">
        <v>128</v>
      </c>
      <c r="E68" s="170">
        <v>66.392166666666654</v>
      </c>
      <c r="F68" s="171">
        <v>66.392166666666654</v>
      </c>
      <c r="G68" s="170">
        <v>575.70799999999997</v>
      </c>
      <c r="H68" s="170">
        <v>0</v>
      </c>
      <c r="I68" s="170">
        <v>125.03</v>
      </c>
      <c r="J68" s="170">
        <v>95.968000000000004</v>
      </c>
      <c r="K68" s="170">
        <v>0</v>
      </c>
      <c r="L68" s="170">
        <v>796.7059999999999</v>
      </c>
      <c r="M68" s="172">
        <v>12</v>
      </c>
      <c r="N68" s="172">
        <v>10</v>
      </c>
      <c r="O68" s="166"/>
      <c r="P68" s="166"/>
      <c r="Q68" s="166"/>
      <c r="R68" s="166"/>
      <c r="S68" s="166"/>
      <c r="T68" s="166"/>
    </row>
    <row r="69" spans="1:20" x14ac:dyDescent="0.3">
      <c r="A69" s="167"/>
      <c r="B69" s="168" t="s">
        <v>481</v>
      </c>
      <c r="C69" s="169" t="s">
        <v>137</v>
      </c>
      <c r="D69" s="169" t="s">
        <v>128</v>
      </c>
      <c r="E69" s="170">
        <v>68.039200000000008</v>
      </c>
      <c r="F69" s="171">
        <v>68.039200000000008</v>
      </c>
      <c r="G69" s="170">
        <v>146.43799999999999</v>
      </c>
      <c r="H69" s="170">
        <v>0</v>
      </c>
      <c r="I69" s="170">
        <v>146.86500000000001</v>
      </c>
      <c r="J69" s="170">
        <v>46.893000000000001</v>
      </c>
      <c r="K69" s="170">
        <v>0</v>
      </c>
      <c r="L69" s="170">
        <v>340.19600000000003</v>
      </c>
      <c r="M69" s="172">
        <v>5</v>
      </c>
      <c r="N69" s="172">
        <v>4</v>
      </c>
      <c r="O69" s="166"/>
      <c r="P69" s="166"/>
      <c r="Q69" s="166"/>
      <c r="R69" s="166"/>
      <c r="S69" s="166"/>
      <c r="T69" s="166"/>
    </row>
    <row r="70" spans="1:20" x14ac:dyDescent="0.3">
      <c r="A70" s="167"/>
      <c r="B70" s="168" t="s">
        <v>487</v>
      </c>
      <c r="C70" s="169" t="s">
        <v>137</v>
      </c>
      <c r="D70" s="169" t="s">
        <v>128</v>
      </c>
      <c r="E70" s="170">
        <v>160.72139999999999</v>
      </c>
      <c r="F70" s="171">
        <v>160.72139999999999</v>
      </c>
      <c r="G70" s="170">
        <v>412.43200000000002</v>
      </c>
      <c r="H70" s="170">
        <v>0</v>
      </c>
      <c r="I70" s="170">
        <v>134.673</v>
      </c>
      <c r="J70" s="170">
        <v>163.202</v>
      </c>
      <c r="K70" s="170">
        <v>93.3</v>
      </c>
      <c r="L70" s="170">
        <v>803.60699999999997</v>
      </c>
      <c r="M70" s="172">
        <v>5</v>
      </c>
      <c r="N70" s="172">
        <v>4</v>
      </c>
      <c r="O70" s="166"/>
      <c r="P70" s="166"/>
      <c r="Q70" s="166"/>
      <c r="R70" s="166"/>
      <c r="S70" s="166"/>
      <c r="T70" s="166"/>
    </row>
    <row r="71" spans="1:20" x14ac:dyDescent="0.3">
      <c r="A71" s="167"/>
      <c r="B71" s="168" t="s">
        <v>488</v>
      </c>
      <c r="C71" s="169" t="s">
        <v>137</v>
      </c>
      <c r="D71" s="169" t="s">
        <v>128</v>
      </c>
      <c r="E71" s="170">
        <v>163.48780000000002</v>
      </c>
      <c r="F71" s="171">
        <v>163.48780000000002</v>
      </c>
      <c r="G71" s="170">
        <v>412.43200000000002</v>
      </c>
      <c r="H71" s="170">
        <v>0</v>
      </c>
      <c r="I71" s="170">
        <v>152.30199999999999</v>
      </c>
      <c r="J71" s="170">
        <v>163.202</v>
      </c>
      <c r="K71" s="170">
        <v>89.503</v>
      </c>
      <c r="L71" s="170">
        <v>817.43900000000008</v>
      </c>
      <c r="M71" s="172">
        <v>5</v>
      </c>
      <c r="N71" s="172">
        <v>4</v>
      </c>
      <c r="O71" s="166"/>
      <c r="P71" s="166"/>
      <c r="Q71" s="166"/>
      <c r="R71" s="166"/>
      <c r="S71" s="166"/>
      <c r="T71" s="166"/>
    </row>
    <row r="72" spans="1:20" x14ac:dyDescent="0.3">
      <c r="A72" s="167" t="s">
        <v>1066</v>
      </c>
      <c r="B72" s="168" t="s">
        <v>327</v>
      </c>
      <c r="C72" s="169" t="s">
        <v>137</v>
      </c>
      <c r="D72" s="169" t="s">
        <v>128</v>
      </c>
      <c r="E72" s="170">
        <v>21.947571428571429</v>
      </c>
      <c r="F72" s="171">
        <v>19.204125000000001</v>
      </c>
      <c r="G72" s="170">
        <v>0</v>
      </c>
      <c r="H72" s="170">
        <v>0</v>
      </c>
      <c r="I72" s="170">
        <v>0</v>
      </c>
      <c r="J72" s="170">
        <v>153.63300000000001</v>
      </c>
      <c r="K72" s="170">
        <v>0</v>
      </c>
      <c r="L72" s="170">
        <v>153.63300000000001</v>
      </c>
      <c r="M72" s="172">
        <v>7</v>
      </c>
      <c r="N72" s="172">
        <v>5</v>
      </c>
      <c r="O72" s="166"/>
      <c r="P72" s="166"/>
      <c r="Q72" s="166"/>
      <c r="R72" s="166"/>
      <c r="S72" s="166"/>
      <c r="T72" s="166"/>
    </row>
    <row r="73" spans="1:20" x14ac:dyDescent="0.3">
      <c r="A73" s="167"/>
      <c r="B73" s="168" t="s">
        <v>489</v>
      </c>
      <c r="C73" s="169" t="s">
        <v>137</v>
      </c>
      <c r="D73" s="169" t="s">
        <v>128</v>
      </c>
      <c r="E73" s="170">
        <v>27.025500000000001</v>
      </c>
      <c r="F73" s="171">
        <v>27.025500000000001</v>
      </c>
      <c r="G73" s="170">
        <v>78.573999999999998</v>
      </c>
      <c r="H73" s="170">
        <v>0</v>
      </c>
      <c r="I73" s="170">
        <v>0</v>
      </c>
      <c r="J73" s="170">
        <v>29.527999999999999</v>
      </c>
      <c r="K73" s="170">
        <v>0</v>
      </c>
      <c r="L73" s="170">
        <v>108.102</v>
      </c>
      <c r="M73" s="172">
        <v>4</v>
      </c>
      <c r="N73" s="172">
        <v>3</v>
      </c>
      <c r="O73" s="166"/>
      <c r="P73" s="166"/>
      <c r="Q73" s="166"/>
      <c r="R73" s="166"/>
      <c r="S73" s="166"/>
      <c r="T73" s="166"/>
    </row>
    <row r="74" spans="1:20" x14ac:dyDescent="0.3">
      <c r="A74" s="167"/>
      <c r="B74" s="168" t="s">
        <v>492</v>
      </c>
      <c r="C74" s="169" t="s">
        <v>137</v>
      </c>
      <c r="D74" s="169" t="s">
        <v>128</v>
      </c>
      <c r="E74" s="170">
        <v>244.24600000000001</v>
      </c>
      <c r="F74" s="171">
        <v>244.24600000000001</v>
      </c>
      <c r="G74" s="170">
        <v>323.61700000000002</v>
      </c>
      <c r="H74" s="170">
        <v>0</v>
      </c>
      <c r="I74" s="170">
        <v>67.391000000000005</v>
      </c>
      <c r="J74" s="170">
        <v>97.483999999999995</v>
      </c>
      <c r="K74" s="170">
        <v>0</v>
      </c>
      <c r="L74" s="170">
        <v>488.49200000000002</v>
      </c>
      <c r="M74" s="172">
        <v>2</v>
      </c>
      <c r="N74" s="172">
        <v>1</v>
      </c>
      <c r="O74" s="166"/>
      <c r="P74" s="166"/>
      <c r="Q74" s="166"/>
      <c r="R74" s="166"/>
      <c r="S74" s="166"/>
      <c r="T74" s="166"/>
    </row>
    <row r="75" spans="1:20" x14ac:dyDescent="0.3">
      <c r="A75" s="167"/>
      <c r="B75" s="168" t="s">
        <v>493</v>
      </c>
      <c r="C75" s="169" t="s">
        <v>137</v>
      </c>
      <c r="D75" s="169" t="s">
        <v>128</v>
      </c>
      <c r="E75" s="170">
        <v>244.24600000000001</v>
      </c>
      <c r="F75" s="171">
        <v>244.24600000000001</v>
      </c>
      <c r="G75" s="170">
        <v>323.61700000000002</v>
      </c>
      <c r="H75" s="170">
        <v>0</v>
      </c>
      <c r="I75" s="170">
        <v>67.391000000000005</v>
      </c>
      <c r="J75" s="170">
        <v>97.483999999999995</v>
      </c>
      <c r="K75" s="170">
        <v>0</v>
      </c>
      <c r="L75" s="170">
        <v>488.49200000000002</v>
      </c>
      <c r="M75" s="172">
        <v>2</v>
      </c>
      <c r="N75" s="172">
        <v>1</v>
      </c>
      <c r="O75" s="166"/>
      <c r="P75" s="166"/>
      <c r="Q75" s="166"/>
      <c r="R75" s="166"/>
      <c r="S75" s="166"/>
      <c r="T75" s="166"/>
    </row>
    <row r="76" spans="1:20" x14ac:dyDescent="0.3">
      <c r="A76" s="167"/>
      <c r="B76" s="168" t="s">
        <v>496</v>
      </c>
      <c r="C76" s="169" t="s">
        <v>137</v>
      </c>
      <c r="D76" s="169" t="s">
        <v>128</v>
      </c>
      <c r="E76" s="170">
        <v>150.35766666666666</v>
      </c>
      <c r="F76" s="171">
        <v>150.35766666666666</v>
      </c>
      <c r="G76" s="170">
        <v>328.83800000000002</v>
      </c>
      <c r="H76" s="170">
        <v>0</v>
      </c>
      <c r="I76" s="170">
        <v>274.55599999999998</v>
      </c>
      <c r="J76" s="170">
        <v>298.75200000000001</v>
      </c>
      <c r="K76" s="170">
        <v>0</v>
      </c>
      <c r="L76" s="170">
        <v>902.14599999999996</v>
      </c>
      <c r="M76" s="172">
        <v>6</v>
      </c>
      <c r="N76" s="172">
        <v>5</v>
      </c>
      <c r="O76" s="166"/>
      <c r="P76" s="166"/>
      <c r="Q76" s="166"/>
      <c r="R76" s="166"/>
      <c r="S76" s="166"/>
      <c r="T76" s="166"/>
    </row>
    <row r="77" spans="1:20" ht="33" x14ac:dyDescent="0.3">
      <c r="A77" s="167" t="s">
        <v>1067</v>
      </c>
      <c r="B77" s="168" t="s">
        <v>499</v>
      </c>
      <c r="C77" s="169" t="s">
        <v>137</v>
      </c>
      <c r="D77" s="169" t="s">
        <v>128</v>
      </c>
      <c r="E77" s="170">
        <v>117.72799999999999</v>
      </c>
      <c r="F77" s="171">
        <v>117.72799999999999</v>
      </c>
      <c r="G77" s="170">
        <v>135</v>
      </c>
      <c r="H77" s="170">
        <v>0</v>
      </c>
      <c r="I77" s="170">
        <v>102.53</v>
      </c>
      <c r="J77" s="170">
        <v>115.654</v>
      </c>
      <c r="K77" s="170">
        <v>0</v>
      </c>
      <c r="L77" s="170">
        <v>353.18399999999997</v>
      </c>
      <c r="M77" s="172">
        <v>3</v>
      </c>
      <c r="N77" s="172">
        <v>2</v>
      </c>
      <c r="O77" s="166"/>
      <c r="P77" s="166"/>
      <c r="Q77" s="166"/>
      <c r="R77" s="166"/>
      <c r="S77" s="166"/>
      <c r="T77" s="166"/>
    </row>
    <row r="78" spans="1:20" x14ac:dyDescent="0.3">
      <c r="A78" s="167"/>
      <c r="B78" s="168" t="s">
        <v>330</v>
      </c>
      <c r="C78" s="169" t="s">
        <v>137</v>
      </c>
      <c r="D78" s="169" t="s">
        <v>128</v>
      </c>
      <c r="E78" s="170">
        <v>63.232333333333337</v>
      </c>
      <c r="F78" s="171">
        <v>63.232333333333337</v>
      </c>
      <c r="G78" s="170">
        <v>189.697</v>
      </c>
      <c r="H78" s="170">
        <v>0</v>
      </c>
      <c r="I78" s="170">
        <v>0</v>
      </c>
      <c r="J78" s="170">
        <v>0</v>
      </c>
      <c r="K78" s="170">
        <v>0</v>
      </c>
      <c r="L78" s="170">
        <v>189.697</v>
      </c>
      <c r="M78" s="172">
        <v>3</v>
      </c>
      <c r="N78" s="172">
        <v>2</v>
      </c>
      <c r="O78" s="166"/>
      <c r="P78" s="166"/>
      <c r="Q78" s="166"/>
      <c r="R78" s="166"/>
      <c r="S78" s="166"/>
      <c r="T78" s="166"/>
    </row>
    <row r="79" spans="1:20" x14ac:dyDescent="0.3">
      <c r="A79" s="167"/>
      <c r="B79" s="168" t="s">
        <v>331</v>
      </c>
      <c r="C79" s="169" t="s">
        <v>137</v>
      </c>
      <c r="D79" s="169" t="s">
        <v>128</v>
      </c>
      <c r="E79" s="170">
        <v>64.385000000000005</v>
      </c>
      <c r="F79" s="171">
        <v>64.385000000000005</v>
      </c>
      <c r="G79" s="170">
        <v>386.31</v>
      </c>
      <c r="H79" s="170">
        <v>0</v>
      </c>
      <c r="I79" s="170">
        <v>0</v>
      </c>
      <c r="J79" s="170">
        <v>0</v>
      </c>
      <c r="K79" s="170">
        <v>0</v>
      </c>
      <c r="L79" s="170">
        <v>386.31</v>
      </c>
      <c r="M79" s="172">
        <v>6</v>
      </c>
      <c r="N79" s="172">
        <v>4</v>
      </c>
      <c r="O79" s="166"/>
      <c r="P79" s="166"/>
      <c r="Q79" s="166"/>
      <c r="R79" s="166"/>
      <c r="S79" s="166"/>
      <c r="T79" s="166"/>
    </row>
    <row r="80" spans="1:20" x14ac:dyDescent="0.3">
      <c r="A80" s="167"/>
      <c r="B80" s="168" t="s">
        <v>334</v>
      </c>
      <c r="C80" s="169" t="s">
        <v>137</v>
      </c>
      <c r="D80" s="169" t="s">
        <v>128</v>
      </c>
      <c r="E80" s="170">
        <v>63.232333333333337</v>
      </c>
      <c r="F80" s="171">
        <v>63.232333333333337</v>
      </c>
      <c r="G80" s="170">
        <v>189.697</v>
      </c>
      <c r="H80" s="170">
        <v>0</v>
      </c>
      <c r="I80" s="170">
        <v>0</v>
      </c>
      <c r="J80" s="170">
        <v>0</v>
      </c>
      <c r="K80" s="170">
        <v>0</v>
      </c>
      <c r="L80" s="170">
        <v>189.697</v>
      </c>
      <c r="M80" s="172">
        <v>3</v>
      </c>
      <c r="N80" s="172">
        <v>2</v>
      </c>
      <c r="O80" s="166"/>
      <c r="P80" s="166"/>
      <c r="Q80" s="166"/>
      <c r="R80" s="166"/>
      <c r="S80" s="166"/>
      <c r="T80" s="166"/>
    </row>
    <row r="81" spans="1:20" x14ac:dyDescent="0.3">
      <c r="A81" s="167"/>
      <c r="B81" s="168" t="s">
        <v>332</v>
      </c>
      <c r="C81" s="169" t="s">
        <v>137</v>
      </c>
      <c r="D81" s="169" t="s">
        <v>128</v>
      </c>
      <c r="E81" s="170">
        <v>1.2662500000000001</v>
      </c>
      <c r="F81" s="171">
        <v>1.2662500000000001</v>
      </c>
      <c r="G81" s="170">
        <v>0</v>
      </c>
      <c r="H81" s="170">
        <v>0</v>
      </c>
      <c r="I81" s="170">
        <v>5.0650000000000004</v>
      </c>
      <c r="J81" s="170">
        <v>0</v>
      </c>
      <c r="K81" s="170">
        <v>0</v>
      </c>
      <c r="L81" s="170">
        <v>5.0650000000000004</v>
      </c>
      <c r="M81" s="172">
        <v>4</v>
      </c>
      <c r="N81" s="172">
        <v>3</v>
      </c>
      <c r="O81" s="166"/>
      <c r="P81" s="166"/>
      <c r="Q81" s="166"/>
      <c r="R81" s="166"/>
      <c r="S81" s="166"/>
      <c r="T81" s="166"/>
    </row>
    <row r="82" spans="1:20" x14ac:dyDescent="0.3">
      <c r="A82" s="167"/>
      <c r="B82" s="168" t="s">
        <v>333</v>
      </c>
      <c r="C82" s="169" t="s">
        <v>137</v>
      </c>
      <c r="D82" s="169" t="s">
        <v>128</v>
      </c>
      <c r="E82" s="170">
        <v>1.2662500000000001</v>
      </c>
      <c r="F82" s="171">
        <v>1.2662500000000001</v>
      </c>
      <c r="G82" s="170">
        <v>0</v>
      </c>
      <c r="H82" s="170">
        <v>0</v>
      </c>
      <c r="I82" s="170">
        <v>5.0650000000000004</v>
      </c>
      <c r="J82" s="170">
        <v>0</v>
      </c>
      <c r="K82" s="170">
        <v>0</v>
      </c>
      <c r="L82" s="170">
        <v>5.0650000000000004</v>
      </c>
      <c r="M82" s="172">
        <v>4</v>
      </c>
      <c r="N82" s="172">
        <v>3</v>
      </c>
      <c r="O82" s="166"/>
      <c r="P82" s="166"/>
      <c r="Q82" s="166"/>
      <c r="R82" s="166"/>
      <c r="S82" s="166"/>
      <c r="T82" s="166"/>
    </row>
    <row r="83" spans="1:20" x14ac:dyDescent="0.3">
      <c r="A83" s="167"/>
      <c r="B83" s="168" t="s">
        <v>500</v>
      </c>
      <c r="C83" s="169" t="s">
        <v>137</v>
      </c>
      <c r="D83" s="169" t="s">
        <v>128</v>
      </c>
      <c r="E83" s="170">
        <v>117.72799999999999</v>
      </c>
      <c r="F83" s="171">
        <v>117.72799999999999</v>
      </c>
      <c r="G83" s="170">
        <v>135</v>
      </c>
      <c r="H83" s="170">
        <v>0</v>
      </c>
      <c r="I83" s="170">
        <v>102.53</v>
      </c>
      <c r="J83" s="170">
        <v>115.654</v>
      </c>
      <c r="K83" s="170">
        <v>0</v>
      </c>
      <c r="L83" s="170">
        <v>353.18399999999997</v>
      </c>
      <c r="M83" s="172">
        <v>3</v>
      </c>
      <c r="N83" s="172">
        <v>2</v>
      </c>
      <c r="O83" s="166"/>
      <c r="P83" s="166"/>
      <c r="Q83" s="166"/>
      <c r="R83" s="166"/>
      <c r="S83" s="166"/>
      <c r="T83" s="166"/>
    </row>
    <row r="84" spans="1:20" x14ac:dyDescent="0.3">
      <c r="A84" s="167"/>
      <c r="B84" s="168" t="s">
        <v>504</v>
      </c>
      <c r="C84" s="169" t="s">
        <v>137</v>
      </c>
      <c r="D84" s="169" t="s">
        <v>128</v>
      </c>
      <c r="E84" s="170">
        <v>34.262250000000002</v>
      </c>
      <c r="F84" s="171">
        <v>34.262250000000002</v>
      </c>
      <c r="G84" s="170">
        <v>92</v>
      </c>
      <c r="H84" s="170">
        <v>0</v>
      </c>
      <c r="I84" s="170">
        <v>0</v>
      </c>
      <c r="J84" s="170">
        <v>45.048999999999999</v>
      </c>
      <c r="K84" s="170">
        <v>0</v>
      </c>
      <c r="L84" s="170">
        <v>137.04900000000001</v>
      </c>
      <c r="M84" s="172">
        <v>4</v>
      </c>
      <c r="N84" s="172">
        <v>3</v>
      </c>
      <c r="O84" s="166"/>
      <c r="P84" s="166"/>
      <c r="Q84" s="166"/>
      <c r="R84" s="166"/>
      <c r="S84" s="166"/>
      <c r="T84" s="166"/>
    </row>
    <row r="85" spans="1:20" x14ac:dyDescent="0.3">
      <c r="A85" s="167"/>
      <c r="B85" s="168" t="s">
        <v>506</v>
      </c>
      <c r="C85" s="169" t="s">
        <v>137</v>
      </c>
      <c r="D85" s="169" t="s">
        <v>128</v>
      </c>
      <c r="E85" s="170">
        <v>167.72060000000002</v>
      </c>
      <c r="F85" s="171">
        <v>167.72060000000002</v>
      </c>
      <c r="G85" s="170">
        <v>344.15499999999997</v>
      </c>
      <c r="H85" s="170">
        <v>0</v>
      </c>
      <c r="I85" s="170">
        <v>255.19900000000001</v>
      </c>
      <c r="J85" s="170">
        <v>239.249</v>
      </c>
      <c r="K85" s="170">
        <v>0</v>
      </c>
      <c r="L85" s="170">
        <v>838.60300000000007</v>
      </c>
      <c r="M85" s="172">
        <v>5</v>
      </c>
      <c r="N85" s="172">
        <v>4</v>
      </c>
      <c r="O85" s="166"/>
      <c r="P85" s="166"/>
      <c r="Q85" s="166"/>
      <c r="R85" s="166"/>
      <c r="S85" s="166"/>
      <c r="T85" s="166"/>
    </row>
    <row r="86" spans="1:20" x14ac:dyDescent="0.3">
      <c r="A86" s="167"/>
      <c r="B86" s="168" t="s">
        <v>509</v>
      </c>
      <c r="C86" s="169" t="s">
        <v>137</v>
      </c>
      <c r="D86" s="169" t="s">
        <v>128</v>
      </c>
      <c r="E86" s="170">
        <v>133.73133333333334</v>
      </c>
      <c r="F86" s="171">
        <v>133.73133333333334</v>
      </c>
      <c r="G86" s="170">
        <v>192.88800000000001</v>
      </c>
      <c r="H86" s="170">
        <v>0</v>
      </c>
      <c r="I86" s="170">
        <v>96.034000000000006</v>
      </c>
      <c r="J86" s="170">
        <v>112.27200000000001</v>
      </c>
      <c r="K86" s="170">
        <v>0</v>
      </c>
      <c r="L86" s="170">
        <v>401.19400000000002</v>
      </c>
      <c r="M86" s="172">
        <v>3</v>
      </c>
      <c r="N86" s="172">
        <v>2</v>
      </c>
      <c r="O86" s="166"/>
      <c r="P86" s="166"/>
      <c r="Q86" s="166"/>
      <c r="R86" s="166"/>
      <c r="S86" s="166"/>
      <c r="T86" s="166"/>
    </row>
    <row r="87" spans="1:20" x14ac:dyDescent="0.3">
      <c r="A87" s="167"/>
      <c r="B87" s="168" t="s">
        <v>511</v>
      </c>
      <c r="C87" s="169" t="s">
        <v>137</v>
      </c>
      <c r="D87" s="169" t="s">
        <v>128</v>
      </c>
      <c r="E87" s="170">
        <v>158.53614285714289</v>
      </c>
      <c r="F87" s="171">
        <v>158.53614285714289</v>
      </c>
      <c r="G87" s="170">
        <v>279.815</v>
      </c>
      <c r="H87" s="170">
        <v>0</v>
      </c>
      <c r="I87" s="170">
        <v>441</v>
      </c>
      <c r="J87" s="170">
        <v>388.93799999999999</v>
      </c>
      <c r="K87" s="170">
        <v>0</v>
      </c>
      <c r="L87" s="170">
        <v>1109.7530000000002</v>
      </c>
      <c r="M87" s="172">
        <v>7</v>
      </c>
      <c r="N87" s="172">
        <v>6</v>
      </c>
      <c r="O87" s="166"/>
      <c r="P87" s="166"/>
      <c r="Q87" s="166"/>
      <c r="R87" s="166"/>
      <c r="S87" s="166"/>
      <c r="T87" s="166"/>
    </row>
    <row r="88" spans="1:20" x14ac:dyDescent="0.3">
      <c r="A88" s="167"/>
      <c r="B88" s="168" t="s">
        <v>513</v>
      </c>
      <c r="C88" s="169" t="s">
        <v>137</v>
      </c>
      <c r="D88" s="169" t="s">
        <v>128</v>
      </c>
      <c r="E88" s="170">
        <v>128.89019999999999</v>
      </c>
      <c r="F88" s="171">
        <v>109.12623809523811</v>
      </c>
      <c r="G88" s="170">
        <v>424.91899999999998</v>
      </c>
      <c r="H88" s="170">
        <v>0</v>
      </c>
      <c r="I88" s="170">
        <v>441</v>
      </c>
      <c r="J88" s="170">
        <v>422.983</v>
      </c>
      <c r="K88" s="170">
        <v>0</v>
      </c>
      <c r="L88" s="170">
        <v>1288.902</v>
      </c>
      <c r="M88" s="172">
        <v>10</v>
      </c>
      <c r="N88" s="172">
        <v>8</v>
      </c>
      <c r="O88" s="166"/>
      <c r="P88" s="166"/>
      <c r="Q88" s="166"/>
      <c r="R88" s="166"/>
      <c r="S88" s="166"/>
      <c r="T88" s="166"/>
    </row>
    <row r="89" spans="1:20" x14ac:dyDescent="0.3">
      <c r="A89" s="167"/>
      <c r="B89" s="168" t="s">
        <v>514</v>
      </c>
      <c r="C89" s="169" t="s">
        <v>137</v>
      </c>
      <c r="D89" s="169" t="s">
        <v>128</v>
      </c>
      <c r="E89" s="170">
        <v>106.06874999999999</v>
      </c>
      <c r="F89" s="171">
        <v>100.30546666666666</v>
      </c>
      <c r="G89" s="170">
        <v>384.54700000000003</v>
      </c>
      <c r="H89" s="170">
        <v>0</v>
      </c>
      <c r="I89" s="170">
        <v>206.63299999999998</v>
      </c>
      <c r="J89" s="170">
        <v>257.37</v>
      </c>
      <c r="K89" s="170">
        <v>0</v>
      </c>
      <c r="L89" s="170">
        <v>848.55</v>
      </c>
      <c r="M89" s="172">
        <v>8</v>
      </c>
      <c r="N89" s="172">
        <v>6</v>
      </c>
      <c r="O89" s="166"/>
      <c r="P89" s="166"/>
      <c r="Q89" s="166"/>
      <c r="R89" s="166"/>
      <c r="S89" s="166"/>
      <c r="T89" s="166"/>
    </row>
    <row r="90" spans="1:20" x14ac:dyDescent="0.3">
      <c r="A90" s="167"/>
      <c r="B90" s="168" t="s">
        <v>515</v>
      </c>
      <c r="C90" s="169" t="s">
        <v>137</v>
      </c>
      <c r="D90" s="169" t="s">
        <v>128</v>
      </c>
      <c r="E90" s="170">
        <v>77.252333333333326</v>
      </c>
      <c r="F90" s="171">
        <v>77.252333333333326</v>
      </c>
      <c r="G90" s="170">
        <v>65.16</v>
      </c>
      <c r="H90" s="170">
        <v>0</v>
      </c>
      <c r="I90" s="170">
        <v>74.847999999999999</v>
      </c>
      <c r="J90" s="170">
        <v>91.748999999999995</v>
      </c>
      <c r="K90" s="170">
        <v>0</v>
      </c>
      <c r="L90" s="170">
        <v>231.75699999999998</v>
      </c>
      <c r="M90" s="172">
        <v>3</v>
      </c>
      <c r="N90" s="172">
        <v>2</v>
      </c>
      <c r="O90" s="166"/>
      <c r="P90" s="166"/>
      <c r="Q90" s="166"/>
      <c r="R90" s="166"/>
      <c r="S90" s="166"/>
      <c r="T90" s="166"/>
    </row>
    <row r="91" spans="1:20" x14ac:dyDescent="0.3">
      <c r="A91" s="167"/>
      <c r="B91" s="168" t="s">
        <v>517</v>
      </c>
      <c r="C91" s="169" t="s">
        <v>137</v>
      </c>
      <c r="D91" s="169" t="s">
        <v>128</v>
      </c>
      <c r="E91" s="170">
        <v>120.77045454545456</v>
      </c>
      <c r="F91" s="171">
        <v>106.28451111111112</v>
      </c>
      <c r="G91" s="170">
        <v>572.46499999999992</v>
      </c>
      <c r="H91" s="170">
        <v>0</v>
      </c>
      <c r="I91" s="170">
        <v>240.72399999999999</v>
      </c>
      <c r="J91" s="170">
        <v>515.28600000000006</v>
      </c>
      <c r="K91" s="170">
        <v>0</v>
      </c>
      <c r="L91" s="170">
        <v>1328.4750000000001</v>
      </c>
      <c r="M91" s="172">
        <v>11</v>
      </c>
      <c r="N91" s="172">
        <v>8</v>
      </c>
      <c r="O91" s="166"/>
      <c r="P91" s="166"/>
      <c r="Q91" s="166"/>
      <c r="R91" s="166"/>
      <c r="S91" s="166"/>
      <c r="T91" s="166"/>
    </row>
    <row r="92" spans="1:20" x14ac:dyDescent="0.3">
      <c r="A92" s="167"/>
      <c r="B92" s="168" t="s">
        <v>519</v>
      </c>
      <c r="C92" s="169" t="s">
        <v>137</v>
      </c>
      <c r="D92" s="169" t="s">
        <v>128</v>
      </c>
      <c r="E92" s="170">
        <v>205.60400000000001</v>
      </c>
      <c r="F92" s="171">
        <v>205.60400000000001</v>
      </c>
      <c r="G92" s="170">
        <v>319.40600000000001</v>
      </c>
      <c r="H92" s="170">
        <v>0</v>
      </c>
      <c r="I92" s="170">
        <v>131.785</v>
      </c>
      <c r="J92" s="170">
        <v>165.62100000000001</v>
      </c>
      <c r="K92" s="170">
        <v>0</v>
      </c>
      <c r="L92" s="170">
        <v>616.81200000000001</v>
      </c>
      <c r="M92" s="172">
        <v>3</v>
      </c>
      <c r="N92" s="172">
        <v>2</v>
      </c>
      <c r="O92" s="166"/>
      <c r="P92" s="166"/>
      <c r="Q92" s="166"/>
      <c r="R92" s="166"/>
      <c r="S92" s="166"/>
      <c r="T92" s="166"/>
    </row>
    <row r="93" spans="1:20" ht="33" x14ac:dyDescent="0.3">
      <c r="A93" s="167" t="s">
        <v>912</v>
      </c>
      <c r="B93" s="168" t="s">
        <v>523</v>
      </c>
      <c r="C93" s="169" t="s">
        <v>137</v>
      </c>
      <c r="D93" s="169" t="s">
        <v>128</v>
      </c>
      <c r="E93" s="170">
        <v>16.235785714285715</v>
      </c>
      <c r="F93" s="171">
        <v>13.611138888888888</v>
      </c>
      <c r="G93" s="170">
        <v>35.399000000000001</v>
      </c>
      <c r="H93" s="170">
        <v>0</v>
      </c>
      <c r="I93" s="170"/>
      <c r="J93" s="170">
        <v>191.90199999999999</v>
      </c>
      <c r="K93" s="170">
        <v>0</v>
      </c>
      <c r="L93" s="170">
        <v>227.30099999999999</v>
      </c>
      <c r="M93" s="172">
        <v>14</v>
      </c>
      <c r="N93" s="172">
        <v>11</v>
      </c>
      <c r="O93" s="166"/>
      <c r="P93" s="166"/>
      <c r="Q93" s="166"/>
      <c r="R93" s="166"/>
      <c r="S93" s="166"/>
      <c r="T93" s="166"/>
    </row>
    <row r="94" spans="1:20" x14ac:dyDescent="0.3">
      <c r="A94" s="167"/>
      <c r="B94" s="168" t="s">
        <v>525</v>
      </c>
      <c r="C94" s="169" t="s">
        <v>137</v>
      </c>
      <c r="D94" s="169" t="s">
        <v>128</v>
      </c>
      <c r="E94" s="170">
        <v>8.8497500000000002</v>
      </c>
      <c r="F94" s="171">
        <v>8.8497500000000002</v>
      </c>
      <c r="G94" s="170">
        <v>35.399000000000001</v>
      </c>
      <c r="H94" s="170">
        <v>0</v>
      </c>
      <c r="I94" s="170"/>
      <c r="J94" s="170"/>
      <c r="K94" s="170">
        <v>0</v>
      </c>
      <c r="L94" s="170">
        <v>35.399000000000001</v>
      </c>
      <c r="M94" s="172">
        <v>4</v>
      </c>
      <c r="N94" s="172">
        <v>3</v>
      </c>
      <c r="O94" s="166"/>
      <c r="P94" s="166"/>
      <c r="Q94" s="166"/>
      <c r="R94" s="166"/>
      <c r="S94" s="166"/>
      <c r="T94" s="166"/>
    </row>
    <row r="95" spans="1:20" x14ac:dyDescent="0.3">
      <c r="A95" s="167"/>
      <c r="B95" s="168" t="s">
        <v>526</v>
      </c>
      <c r="C95" s="169" t="s">
        <v>137</v>
      </c>
      <c r="D95" s="169" t="s">
        <v>128</v>
      </c>
      <c r="E95" s="170">
        <v>8.8497500000000002</v>
      </c>
      <c r="F95" s="171">
        <v>8.8497500000000002</v>
      </c>
      <c r="G95" s="170">
        <v>35.399000000000001</v>
      </c>
      <c r="H95" s="170">
        <v>0</v>
      </c>
      <c r="I95" s="170"/>
      <c r="J95" s="170"/>
      <c r="K95" s="170">
        <v>0</v>
      </c>
      <c r="L95" s="170">
        <v>35.399000000000001</v>
      </c>
      <c r="M95" s="172">
        <v>4</v>
      </c>
      <c r="N95" s="172">
        <v>3</v>
      </c>
      <c r="O95" s="166"/>
      <c r="P95" s="166"/>
      <c r="Q95" s="166"/>
      <c r="R95" s="166"/>
      <c r="S95" s="166"/>
      <c r="T95" s="166"/>
    </row>
    <row r="96" spans="1:20" x14ac:dyDescent="0.3">
      <c r="A96" s="167"/>
      <c r="B96" s="168" t="s">
        <v>528</v>
      </c>
      <c r="C96" s="169" t="s">
        <v>137</v>
      </c>
      <c r="D96" s="169" t="s">
        <v>128</v>
      </c>
      <c r="E96" s="170">
        <v>141.98366666666666</v>
      </c>
      <c r="F96" s="171">
        <v>141.98366666666666</v>
      </c>
      <c r="G96" s="170">
        <v>660</v>
      </c>
      <c r="H96" s="170">
        <v>0</v>
      </c>
      <c r="I96" s="170"/>
      <c r="J96" s="170">
        <v>191.90199999999999</v>
      </c>
      <c r="K96" s="170">
        <v>0</v>
      </c>
      <c r="L96" s="170">
        <v>851.90200000000004</v>
      </c>
      <c r="M96" s="172">
        <v>6</v>
      </c>
      <c r="N96" s="172">
        <v>5</v>
      </c>
      <c r="O96" s="166"/>
      <c r="P96" s="166"/>
      <c r="Q96" s="166"/>
      <c r="R96" s="166"/>
      <c r="S96" s="166"/>
      <c r="T96" s="166"/>
    </row>
    <row r="97" spans="1:20" ht="66" x14ac:dyDescent="0.3">
      <c r="A97" s="167" t="s">
        <v>914</v>
      </c>
      <c r="B97" s="173" t="s">
        <v>157</v>
      </c>
      <c r="C97" s="169" t="s">
        <v>137</v>
      </c>
      <c r="D97" s="169" t="s">
        <v>128</v>
      </c>
      <c r="E97" s="170">
        <v>68.168947368421058</v>
      </c>
      <c r="F97" s="171">
        <v>130.60454487179487</v>
      </c>
      <c r="G97" s="170">
        <v>601.60599999999999</v>
      </c>
      <c r="H97" s="170">
        <v>0</v>
      </c>
      <c r="I97" s="170">
        <v>223.5</v>
      </c>
      <c r="J97" s="170">
        <v>470.08100000000002</v>
      </c>
      <c r="K97" s="170">
        <v>0</v>
      </c>
      <c r="L97" s="170">
        <v>1295.21</v>
      </c>
      <c r="M97" s="172">
        <v>19</v>
      </c>
      <c r="N97" s="172">
        <v>16</v>
      </c>
      <c r="O97" s="166"/>
      <c r="P97" s="166"/>
      <c r="Q97" s="166"/>
      <c r="R97" s="166"/>
      <c r="S97" s="166"/>
      <c r="T97" s="166"/>
    </row>
    <row r="98" spans="1:20" x14ac:dyDescent="0.3">
      <c r="A98" s="167"/>
      <c r="B98" s="168" t="s">
        <v>335</v>
      </c>
      <c r="C98" s="169" t="s">
        <v>137</v>
      </c>
      <c r="D98" s="169" t="s">
        <v>128</v>
      </c>
      <c r="E98" s="170">
        <v>174.84620000000001</v>
      </c>
      <c r="F98" s="171">
        <v>174.84620000000001</v>
      </c>
      <c r="G98" s="170">
        <v>589.83500000000004</v>
      </c>
      <c r="H98" s="170">
        <v>0</v>
      </c>
      <c r="I98" s="170">
        <v>153.80000000000001</v>
      </c>
      <c r="J98" s="170">
        <v>130.59200000000001</v>
      </c>
      <c r="K98" s="170">
        <v>0</v>
      </c>
      <c r="L98" s="170">
        <v>874.23099999999999</v>
      </c>
      <c r="M98" s="172">
        <v>5</v>
      </c>
      <c r="N98" s="172">
        <v>4</v>
      </c>
      <c r="O98" s="166"/>
      <c r="P98" s="166"/>
      <c r="Q98" s="166"/>
      <c r="R98" s="166"/>
      <c r="S98" s="166"/>
      <c r="T98" s="166"/>
    </row>
    <row r="99" spans="1:20" x14ac:dyDescent="0.3">
      <c r="A99" s="167"/>
      <c r="B99" s="168" t="s">
        <v>207</v>
      </c>
      <c r="C99" s="169" t="s">
        <v>137</v>
      </c>
      <c r="D99" s="169" t="s">
        <v>128</v>
      </c>
      <c r="E99" s="170">
        <v>3.8227500000000001</v>
      </c>
      <c r="F99" s="171">
        <v>3.0582000000000003</v>
      </c>
      <c r="G99" s="170">
        <v>0</v>
      </c>
      <c r="H99" s="170">
        <v>0</v>
      </c>
      <c r="I99" s="170">
        <v>0</v>
      </c>
      <c r="J99" s="170">
        <v>30.582000000000001</v>
      </c>
      <c r="K99" s="170">
        <v>0</v>
      </c>
      <c r="L99" s="170">
        <v>30.582000000000001</v>
      </c>
      <c r="M99" s="172">
        <v>8</v>
      </c>
      <c r="N99" s="172">
        <v>6</v>
      </c>
      <c r="O99" s="166"/>
      <c r="P99" s="166"/>
      <c r="Q99" s="166"/>
      <c r="R99" s="166"/>
      <c r="S99" s="166"/>
      <c r="T99" s="166"/>
    </row>
    <row r="100" spans="1:20" x14ac:dyDescent="0.3">
      <c r="A100" s="167"/>
      <c r="B100" s="168" t="s">
        <v>208</v>
      </c>
      <c r="C100" s="169" t="s">
        <v>137</v>
      </c>
      <c r="D100" s="169" t="s">
        <v>128</v>
      </c>
      <c r="E100" s="170">
        <v>139.01046153846153</v>
      </c>
      <c r="F100" s="171">
        <v>144.60515000000001</v>
      </c>
      <c r="G100" s="170">
        <v>919.50199999999995</v>
      </c>
      <c r="H100" s="170">
        <v>0</v>
      </c>
      <c r="I100" s="170">
        <v>422.1</v>
      </c>
      <c r="J100" s="170">
        <v>465.47199999999998</v>
      </c>
      <c r="K100" s="170">
        <v>0</v>
      </c>
      <c r="L100" s="170">
        <v>1807.136</v>
      </c>
      <c r="M100" s="172">
        <v>13</v>
      </c>
      <c r="N100" s="172">
        <v>11</v>
      </c>
      <c r="O100" s="166"/>
      <c r="P100" s="166"/>
      <c r="Q100" s="166"/>
      <c r="R100" s="166"/>
      <c r="S100" s="166"/>
      <c r="T100" s="166"/>
    </row>
    <row r="101" spans="1:20" x14ac:dyDescent="0.3">
      <c r="A101" s="167"/>
      <c r="B101" s="168" t="s">
        <v>532</v>
      </c>
      <c r="C101" s="169" t="s">
        <v>137</v>
      </c>
      <c r="D101" s="169" t="s">
        <v>128</v>
      </c>
      <c r="E101" s="170">
        <v>62.320666666666661</v>
      </c>
      <c r="F101" s="171">
        <v>62.320666666666661</v>
      </c>
      <c r="G101" s="170">
        <v>88.5</v>
      </c>
      <c r="H101" s="170">
        <v>0</v>
      </c>
      <c r="I101" s="170">
        <v>30.9</v>
      </c>
      <c r="J101" s="170">
        <v>67.572000000000003</v>
      </c>
      <c r="K101" s="170">
        <v>0</v>
      </c>
      <c r="L101" s="170">
        <v>186.96199999999999</v>
      </c>
      <c r="M101" s="172">
        <v>3</v>
      </c>
      <c r="N101" s="172">
        <v>2</v>
      </c>
      <c r="O101" s="166"/>
      <c r="P101" s="166"/>
      <c r="Q101" s="166"/>
      <c r="R101" s="166"/>
      <c r="S101" s="166"/>
      <c r="T101" s="166"/>
    </row>
    <row r="102" spans="1:20" x14ac:dyDescent="0.3">
      <c r="A102" s="167"/>
      <c r="B102" s="168" t="s">
        <v>536</v>
      </c>
      <c r="C102" s="169" t="s">
        <v>137</v>
      </c>
      <c r="D102" s="169" t="s">
        <v>128</v>
      </c>
      <c r="E102" s="170">
        <v>92.372</v>
      </c>
      <c r="F102" s="171">
        <v>92.372</v>
      </c>
      <c r="G102" s="170">
        <v>184.744</v>
      </c>
      <c r="H102" s="170">
        <v>0</v>
      </c>
      <c r="I102" s="170">
        <v>0</v>
      </c>
      <c r="J102" s="170">
        <v>0</v>
      </c>
      <c r="K102" s="170">
        <v>0</v>
      </c>
      <c r="L102" s="170">
        <v>184.744</v>
      </c>
      <c r="M102" s="172">
        <v>2</v>
      </c>
      <c r="N102" s="172">
        <v>1</v>
      </c>
      <c r="O102" s="166"/>
      <c r="P102" s="166"/>
      <c r="Q102" s="166"/>
      <c r="R102" s="166"/>
      <c r="S102" s="166"/>
      <c r="T102" s="166"/>
    </row>
    <row r="103" spans="1:20" x14ac:dyDescent="0.3">
      <c r="A103" s="167"/>
      <c r="B103" s="168" t="s">
        <v>538</v>
      </c>
      <c r="C103" s="169" t="s">
        <v>137</v>
      </c>
      <c r="D103" s="169" t="s">
        <v>128</v>
      </c>
      <c r="E103" s="170">
        <v>55.546000000000006</v>
      </c>
      <c r="F103" s="171">
        <v>55.546000000000006</v>
      </c>
      <c r="G103" s="170">
        <v>0</v>
      </c>
      <c r="H103" s="170">
        <v>0</v>
      </c>
      <c r="I103" s="170">
        <v>118.8</v>
      </c>
      <c r="J103" s="170">
        <v>158.94399999999999</v>
      </c>
      <c r="K103" s="170">
        <v>0</v>
      </c>
      <c r="L103" s="170">
        <v>277.73</v>
      </c>
      <c r="M103" s="172">
        <v>5</v>
      </c>
      <c r="N103" s="172">
        <v>4</v>
      </c>
      <c r="O103" s="166"/>
      <c r="P103" s="166"/>
      <c r="Q103" s="166"/>
      <c r="R103" s="166"/>
      <c r="S103" s="166"/>
      <c r="T103" s="166"/>
    </row>
    <row r="104" spans="1:20" x14ac:dyDescent="0.3">
      <c r="A104" s="167"/>
      <c r="B104" s="168" t="s">
        <v>540</v>
      </c>
      <c r="C104" s="169" t="s">
        <v>137</v>
      </c>
      <c r="D104" s="169" t="s">
        <v>128</v>
      </c>
      <c r="E104" s="170">
        <v>91.294499999999999</v>
      </c>
      <c r="F104" s="171">
        <v>91.294499999999999</v>
      </c>
      <c r="G104" s="170">
        <v>348.13499999999999</v>
      </c>
      <c r="H104" s="170">
        <v>0</v>
      </c>
      <c r="I104" s="170">
        <v>0</v>
      </c>
      <c r="J104" s="170">
        <v>372.221</v>
      </c>
      <c r="K104" s="170">
        <v>10</v>
      </c>
      <c r="L104" s="170">
        <v>730.35599999999999</v>
      </c>
      <c r="M104" s="172">
        <v>8</v>
      </c>
      <c r="N104" s="172">
        <v>6</v>
      </c>
      <c r="O104" s="166"/>
      <c r="P104" s="166"/>
      <c r="Q104" s="166"/>
      <c r="R104" s="166"/>
      <c r="S104" s="166"/>
      <c r="T104" s="166"/>
    </row>
    <row r="105" spans="1:20" x14ac:dyDescent="0.3">
      <c r="A105" s="167"/>
      <c r="B105" s="168" t="s">
        <v>543</v>
      </c>
      <c r="C105" s="169" t="s">
        <v>137</v>
      </c>
      <c r="D105" s="169" t="s">
        <v>128</v>
      </c>
      <c r="E105" s="170">
        <v>171.66233333333332</v>
      </c>
      <c r="F105" s="171">
        <v>171.66233333333332</v>
      </c>
      <c r="G105" s="170">
        <v>227.46299999999999</v>
      </c>
      <c r="H105" s="170">
        <v>0</v>
      </c>
      <c r="I105" s="170">
        <v>138.4</v>
      </c>
      <c r="J105" s="170">
        <v>149.14400000000001</v>
      </c>
      <c r="K105" s="170">
        <v>0</v>
      </c>
      <c r="L105" s="170">
        <v>514.98699999999997</v>
      </c>
      <c r="M105" s="172">
        <v>3</v>
      </c>
      <c r="N105" s="172">
        <v>2</v>
      </c>
      <c r="O105" s="166"/>
      <c r="P105" s="166"/>
      <c r="Q105" s="166"/>
      <c r="R105" s="166"/>
      <c r="S105" s="166"/>
      <c r="T105" s="166"/>
    </row>
    <row r="106" spans="1:20" x14ac:dyDescent="0.3">
      <c r="A106" s="167"/>
      <c r="B106" s="168" t="s">
        <v>545</v>
      </c>
      <c r="C106" s="169" t="s">
        <v>137</v>
      </c>
      <c r="D106" s="169" t="s">
        <v>128</v>
      </c>
      <c r="E106" s="170">
        <v>88.678249999999991</v>
      </c>
      <c r="F106" s="171">
        <v>88.678249999999991</v>
      </c>
      <c r="G106" s="170">
        <v>150</v>
      </c>
      <c r="H106" s="170">
        <v>0</v>
      </c>
      <c r="I106" s="170">
        <v>0</v>
      </c>
      <c r="J106" s="170">
        <v>204.71299999999999</v>
      </c>
      <c r="K106" s="170">
        <v>0</v>
      </c>
      <c r="L106" s="170">
        <v>354.71299999999997</v>
      </c>
      <c r="M106" s="172">
        <v>4</v>
      </c>
      <c r="N106" s="172">
        <v>3</v>
      </c>
      <c r="O106" s="166"/>
      <c r="P106" s="166"/>
      <c r="Q106" s="166"/>
      <c r="R106" s="166"/>
      <c r="S106" s="166"/>
      <c r="T106" s="166"/>
    </row>
    <row r="107" spans="1:20" x14ac:dyDescent="0.3">
      <c r="A107" s="167"/>
      <c r="B107" s="168" t="s">
        <v>548</v>
      </c>
      <c r="C107" s="169" t="s">
        <v>137</v>
      </c>
      <c r="D107" s="169" t="s">
        <v>128</v>
      </c>
      <c r="E107" s="170">
        <v>120.395875</v>
      </c>
      <c r="F107" s="171">
        <v>120.395875</v>
      </c>
      <c r="G107" s="170">
        <v>329.66699999999997</v>
      </c>
      <c r="H107" s="170">
        <v>0</v>
      </c>
      <c r="I107" s="170">
        <v>298.60000000000002</v>
      </c>
      <c r="J107" s="170">
        <v>334.88</v>
      </c>
      <c r="K107" s="170">
        <v>0</v>
      </c>
      <c r="L107" s="170">
        <v>963.16700000000003</v>
      </c>
      <c r="M107" s="172">
        <v>8</v>
      </c>
      <c r="N107" s="172">
        <v>7</v>
      </c>
      <c r="O107" s="166"/>
      <c r="P107" s="166"/>
      <c r="Q107" s="166"/>
      <c r="R107" s="166"/>
      <c r="S107" s="166"/>
      <c r="T107" s="166"/>
    </row>
    <row r="108" spans="1:20" x14ac:dyDescent="0.3">
      <c r="A108" s="167"/>
      <c r="B108" s="168" t="s">
        <v>554</v>
      </c>
      <c r="C108" s="169" t="s">
        <v>137</v>
      </c>
      <c r="D108" s="169" t="s">
        <v>128</v>
      </c>
      <c r="E108" s="170">
        <v>223.43533333333335</v>
      </c>
      <c r="F108" s="171">
        <v>223.43533333333335</v>
      </c>
      <c r="G108" s="170">
        <v>394.08600000000001</v>
      </c>
      <c r="H108" s="170">
        <v>0</v>
      </c>
      <c r="I108" s="170">
        <v>122.5</v>
      </c>
      <c r="J108" s="170">
        <v>153.768</v>
      </c>
      <c r="K108" s="170">
        <v>0</v>
      </c>
      <c r="L108" s="170">
        <v>670.30600000000004</v>
      </c>
      <c r="M108" s="172">
        <v>3</v>
      </c>
      <c r="N108" s="172">
        <v>2</v>
      </c>
      <c r="O108" s="166"/>
      <c r="P108" s="166"/>
      <c r="Q108" s="166"/>
      <c r="R108" s="166"/>
      <c r="S108" s="166"/>
      <c r="T108" s="166"/>
    </row>
    <row r="109" spans="1:20" x14ac:dyDescent="0.3">
      <c r="A109" s="167"/>
      <c r="B109" s="168" t="s">
        <v>555</v>
      </c>
      <c r="C109" s="169" t="s">
        <v>137</v>
      </c>
      <c r="D109" s="169" t="s">
        <v>128</v>
      </c>
      <c r="E109" s="170">
        <v>223.43533333333335</v>
      </c>
      <c r="F109" s="171">
        <v>223.43533333333335</v>
      </c>
      <c r="G109" s="170">
        <v>394.08600000000001</v>
      </c>
      <c r="H109" s="170">
        <v>0</v>
      </c>
      <c r="I109" s="170">
        <v>122.5</v>
      </c>
      <c r="J109" s="170">
        <v>153.768</v>
      </c>
      <c r="K109" s="170">
        <v>0</v>
      </c>
      <c r="L109" s="170">
        <v>670.30600000000004</v>
      </c>
      <c r="M109" s="172">
        <v>3</v>
      </c>
      <c r="N109" s="172">
        <v>2</v>
      </c>
      <c r="O109" s="166"/>
      <c r="P109" s="166"/>
      <c r="Q109" s="166"/>
      <c r="R109" s="166"/>
      <c r="S109" s="166"/>
      <c r="T109" s="166"/>
    </row>
    <row r="110" spans="1:20" ht="49.5" x14ac:dyDescent="0.3">
      <c r="A110" s="167" t="s">
        <v>915</v>
      </c>
      <c r="B110" s="173" t="s">
        <v>158</v>
      </c>
      <c r="C110" s="169" t="s">
        <v>137</v>
      </c>
      <c r="D110" s="169" t="s">
        <v>128</v>
      </c>
      <c r="E110" s="170">
        <v>139.63094117647057</v>
      </c>
      <c r="F110" s="171">
        <v>146.28574166666667</v>
      </c>
      <c r="G110" s="170">
        <v>968.99299999999994</v>
      </c>
      <c r="H110" s="170">
        <v>0</v>
      </c>
      <c r="I110" s="170">
        <v>554.59999999999991</v>
      </c>
      <c r="J110" s="170">
        <v>672.78499999999997</v>
      </c>
      <c r="K110" s="170">
        <v>177.44200000000001</v>
      </c>
      <c r="L110" s="170">
        <v>2373.7259999999997</v>
      </c>
      <c r="M110" s="172">
        <v>17</v>
      </c>
      <c r="N110" s="172">
        <v>13</v>
      </c>
      <c r="O110" s="166"/>
      <c r="P110" s="166"/>
      <c r="Q110" s="166"/>
      <c r="R110" s="166"/>
      <c r="S110" s="166"/>
      <c r="T110" s="166"/>
    </row>
    <row r="111" spans="1:20" x14ac:dyDescent="0.3">
      <c r="A111" s="167"/>
      <c r="B111" s="168" t="s">
        <v>559</v>
      </c>
      <c r="C111" s="169" t="s">
        <v>137</v>
      </c>
      <c r="D111" s="169" t="s">
        <v>128</v>
      </c>
      <c r="E111" s="170">
        <v>70.742999999999995</v>
      </c>
      <c r="F111" s="171">
        <v>70.742999999999995</v>
      </c>
      <c r="G111" s="170">
        <v>88.5</v>
      </c>
      <c r="H111" s="170">
        <v>0</v>
      </c>
      <c r="I111" s="170">
        <v>33</v>
      </c>
      <c r="J111" s="170">
        <v>90.771000000000001</v>
      </c>
      <c r="K111" s="170">
        <v>0</v>
      </c>
      <c r="L111" s="170">
        <v>212.22899999999998</v>
      </c>
      <c r="M111" s="172">
        <v>3</v>
      </c>
      <c r="N111" s="172">
        <v>2</v>
      </c>
      <c r="O111" s="166"/>
      <c r="P111" s="166"/>
      <c r="Q111" s="166"/>
      <c r="R111" s="166"/>
      <c r="S111" s="166"/>
      <c r="T111" s="166"/>
    </row>
    <row r="112" spans="1:20" x14ac:dyDescent="0.3">
      <c r="A112" s="167"/>
      <c r="B112" s="168" t="s">
        <v>562</v>
      </c>
      <c r="C112" s="169" t="s">
        <v>137</v>
      </c>
      <c r="D112" s="169" t="s">
        <v>128</v>
      </c>
      <c r="E112" s="170">
        <v>70.742999999999995</v>
      </c>
      <c r="F112" s="171">
        <v>70.742999999999995</v>
      </c>
      <c r="G112" s="170">
        <v>88.5</v>
      </c>
      <c r="H112" s="170">
        <v>0</v>
      </c>
      <c r="I112" s="170">
        <v>33</v>
      </c>
      <c r="J112" s="170">
        <v>90.771000000000001</v>
      </c>
      <c r="K112" s="170">
        <v>0</v>
      </c>
      <c r="L112" s="170">
        <v>212.22899999999998</v>
      </c>
      <c r="M112" s="172">
        <v>3</v>
      </c>
      <c r="N112" s="172">
        <v>2</v>
      </c>
      <c r="O112" s="166"/>
      <c r="P112" s="166"/>
      <c r="Q112" s="166"/>
      <c r="R112" s="166"/>
      <c r="S112" s="166"/>
      <c r="T112" s="166"/>
    </row>
    <row r="113" spans="1:20" x14ac:dyDescent="0.3">
      <c r="A113" s="167"/>
      <c r="B113" s="168" t="s">
        <v>563</v>
      </c>
      <c r="C113" s="169" t="s">
        <v>137</v>
      </c>
      <c r="D113" s="169" t="s">
        <v>128</v>
      </c>
      <c r="E113" s="170">
        <v>138.85015384615386</v>
      </c>
      <c r="F113" s="171">
        <v>139.70411250000001</v>
      </c>
      <c r="G113" s="170">
        <v>677.19</v>
      </c>
      <c r="H113" s="170">
        <v>0</v>
      </c>
      <c r="I113" s="170">
        <v>614.29999999999995</v>
      </c>
      <c r="J113" s="170">
        <v>513.60500000000002</v>
      </c>
      <c r="K113" s="170">
        <v>0</v>
      </c>
      <c r="L113" s="170">
        <v>1805.0520000000001</v>
      </c>
      <c r="M113" s="172">
        <v>13</v>
      </c>
      <c r="N113" s="172">
        <v>11</v>
      </c>
      <c r="O113" s="166"/>
      <c r="P113" s="166"/>
      <c r="Q113" s="166"/>
      <c r="R113" s="166"/>
      <c r="S113" s="166"/>
      <c r="T113" s="166"/>
    </row>
    <row r="114" spans="1:20" x14ac:dyDescent="0.3">
      <c r="A114" s="167"/>
      <c r="B114" s="168" t="s">
        <v>565</v>
      </c>
      <c r="C114" s="169" t="s">
        <v>137</v>
      </c>
      <c r="D114" s="169" t="s">
        <v>128</v>
      </c>
      <c r="E114" s="170">
        <v>175.32900000000001</v>
      </c>
      <c r="F114" s="171">
        <v>175.32900000000001</v>
      </c>
      <c r="G114" s="170">
        <v>397.178</v>
      </c>
      <c r="H114" s="170">
        <v>0</v>
      </c>
      <c r="I114" s="170">
        <v>148.1</v>
      </c>
      <c r="J114" s="170">
        <v>158.94399999999999</v>
      </c>
      <c r="K114" s="170">
        <v>172.44200000000001</v>
      </c>
      <c r="L114" s="170">
        <v>876.64499999999998</v>
      </c>
      <c r="M114" s="172">
        <v>5</v>
      </c>
      <c r="N114" s="172">
        <v>4</v>
      </c>
      <c r="O114" s="166"/>
      <c r="P114" s="166"/>
      <c r="Q114" s="166"/>
      <c r="R114" s="166"/>
      <c r="S114" s="166"/>
      <c r="T114" s="166"/>
    </row>
    <row r="115" spans="1:20" x14ac:dyDescent="0.3">
      <c r="A115" s="167"/>
      <c r="B115" s="168" t="s">
        <v>566</v>
      </c>
      <c r="C115" s="169" t="s">
        <v>137</v>
      </c>
      <c r="D115" s="169" t="s">
        <v>128</v>
      </c>
      <c r="E115" s="170">
        <v>175.32900000000001</v>
      </c>
      <c r="F115" s="171">
        <v>175.32900000000001</v>
      </c>
      <c r="G115" s="170">
        <v>397.178</v>
      </c>
      <c r="H115" s="170">
        <v>0</v>
      </c>
      <c r="I115" s="170">
        <v>148.1</v>
      </c>
      <c r="J115" s="170">
        <v>158.94399999999999</v>
      </c>
      <c r="K115" s="170">
        <v>172.44200000000001</v>
      </c>
      <c r="L115" s="170">
        <v>876.64499999999998</v>
      </c>
      <c r="M115" s="172">
        <v>5</v>
      </c>
      <c r="N115" s="172">
        <v>4</v>
      </c>
      <c r="O115" s="166"/>
      <c r="P115" s="166"/>
      <c r="Q115" s="166"/>
      <c r="R115" s="166"/>
      <c r="S115" s="166"/>
      <c r="T115" s="166"/>
    </row>
    <row r="116" spans="1:20" x14ac:dyDescent="0.3">
      <c r="A116" s="167"/>
      <c r="B116" s="168" t="s">
        <v>567</v>
      </c>
      <c r="C116" s="169" t="s">
        <v>137</v>
      </c>
      <c r="D116" s="169" t="s">
        <v>128</v>
      </c>
      <c r="E116" s="170">
        <v>175.32900000000001</v>
      </c>
      <c r="F116" s="171">
        <v>175.32900000000001</v>
      </c>
      <c r="G116" s="170">
        <v>397.178</v>
      </c>
      <c r="H116" s="170">
        <v>0</v>
      </c>
      <c r="I116" s="170">
        <v>148.1</v>
      </c>
      <c r="J116" s="170">
        <v>158.94399999999999</v>
      </c>
      <c r="K116" s="170">
        <v>172.44200000000001</v>
      </c>
      <c r="L116" s="170">
        <v>876.64499999999998</v>
      </c>
      <c r="M116" s="172">
        <v>5</v>
      </c>
      <c r="N116" s="172">
        <v>4</v>
      </c>
      <c r="O116" s="166"/>
      <c r="P116" s="166"/>
      <c r="Q116" s="166"/>
      <c r="R116" s="166"/>
      <c r="S116" s="166"/>
      <c r="T116" s="166"/>
    </row>
    <row r="117" spans="1:20" x14ac:dyDescent="0.3">
      <c r="A117" s="167"/>
      <c r="B117" s="168" t="s">
        <v>568</v>
      </c>
      <c r="C117" s="169" t="s">
        <v>137</v>
      </c>
      <c r="D117" s="169" t="s">
        <v>128</v>
      </c>
      <c r="E117" s="170">
        <v>175.32900000000001</v>
      </c>
      <c r="F117" s="171">
        <v>175.32900000000001</v>
      </c>
      <c r="G117" s="170">
        <v>397.178</v>
      </c>
      <c r="H117" s="170">
        <v>0</v>
      </c>
      <c r="I117" s="170">
        <v>148.1</v>
      </c>
      <c r="J117" s="170">
        <v>158.94399999999999</v>
      </c>
      <c r="K117" s="170">
        <v>172.44200000000001</v>
      </c>
      <c r="L117" s="170">
        <v>876.64499999999998</v>
      </c>
      <c r="M117" s="172">
        <v>5</v>
      </c>
      <c r="N117" s="172">
        <v>4</v>
      </c>
      <c r="O117" s="166"/>
      <c r="P117" s="166"/>
      <c r="Q117" s="166"/>
      <c r="R117" s="166"/>
      <c r="S117" s="166"/>
      <c r="T117" s="166"/>
    </row>
    <row r="118" spans="1:20" x14ac:dyDescent="0.3">
      <c r="A118" s="167"/>
      <c r="B118" s="168" t="s">
        <v>571</v>
      </c>
      <c r="C118" s="169" t="s">
        <v>137</v>
      </c>
      <c r="D118" s="169" t="s">
        <v>128</v>
      </c>
      <c r="E118" s="170">
        <v>151.16825</v>
      </c>
      <c r="F118" s="171">
        <v>158.7505625</v>
      </c>
      <c r="G118" s="170">
        <v>613.625</v>
      </c>
      <c r="H118" s="170">
        <v>0</v>
      </c>
      <c r="I118" s="170">
        <v>641.70000000000005</v>
      </c>
      <c r="J118" s="170">
        <v>558.72500000000002</v>
      </c>
      <c r="K118" s="170">
        <v>0</v>
      </c>
      <c r="L118" s="170">
        <v>1814.019</v>
      </c>
      <c r="M118" s="172">
        <v>12</v>
      </c>
      <c r="N118" s="172">
        <v>10</v>
      </c>
      <c r="O118" s="166"/>
      <c r="P118" s="166"/>
      <c r="Q118" s="166"/>
      <c r="R118" s="166"/>
      <c r="S118" s="166"/>
      <c r="T118" s="166"/>
    </row>
    <row r="119" spans="1:20" x14ac:dyDescent="0.3">
      <c r="A119" s="167"/>
      <c r="B119" s="168" t="s">
        <v>1068</v>
      </c>
      <c r="C119" s="169" t="s">
        <v>137</v>
      </c>
      <c r="D119" s="169" t="s">
        <v>128</v>
      </c>
      <c r="E119" s="170">
        <v>136.003625</v>
      </c>
      <c r="F119" s="171">
        <v>136.003625</v>
      </c>
      <c r="G119" s="170">
        <v>329.74700000000001</v>
      </c>
      <c r="H119" s="170">
        <v>0</v>
      </c>
      <c r="I119" s="170">
        <v>423.4</v>
      </c>
      <c r="J119" s="170">
        <v>334.88</v>
      </c>
      <c r="K119" s="170">
        <v>0</v>
      </c>
      <c r="L119" s="170">
        <v>1088.029</v>
      </c>
      <c r="M119" s="172">
        <v>8</v>
      </c>
      <c r="N119" s="172">
        <v>7</v>
      </c>
      <c r="O119" s="166"/>
      <c r="P119" s="166"/>
      <c r="Q119" s="166"/>
      <c r="R119" s="166"/>
      <c r="S119" s="166"/>
      <c r="T119" s="166"/>
    </row>
    <row r="120" spans="1:20" ht="66" x14ac:dyDescent="0.3">
      <c r="A120" s="167" t="s">
        <v>938</v>
      </c>
      <c r="B120" s="173" t="s">
        <v>148</v>
      </c>
      <c r="C120" s="167" t="s">
        <v>137</v>
      </c>
      <c r="D120" s="167" t="s">
        <v>128</v>
      </c>
      <c r="E120" s="170">
        <v>28.665100000000002</v>
      </c>
      <c r="F120" s="171">
        <v>28.665099999999999</v>
      </c>
      <c r="G120" s="170">
        <v>0</v>
      </c>
      <c r="H120" s="170">
        <v>0</v>
      </c>
      <c r="I120" s="170">
        <v>113.623</v>
      </c>
      <c r="J120" s="170">
        <v>173.02799999999999</v>
      </c>
      <c r="K120" s="170">
        <v>0</v>
      </c>
      <c r="L120" s="170">
        <v>286.65100000000001</v>
      </c>
      <c r="M120" s="172">
        <v>10</v>
      </c>
      <c r="N120" s="172">
        <v>8</v>
      </c>
      <c r="O120" s="166"/>
      <c r="P120" s="166"/>
      <c r="Q120" s="166"/>
      <c r="R120" s="166"/>
      <c r="S120" s="166"/>
      <c r="T120" s="166"/>
    </row>
    <row r="121" spans="1:20" ht="33" x14ac:dyDescent="0.3">
      <c r="A121" s="167"/>
      <c r="B121" s="173" t="s">
        <v>153</v>
      </c>
      <c r="C121" s="167" t="s">
        <v>137</v>
      </c>
      <c r="D121" s="167" t="s">
        <v>128</v>
      </c>
      <c r="E121" s="170">
        <v>90.601000000000013</v>
      </c>
      <c r="F121" s="171">
        <v>90.601000000000013</v>
      </c>
      <c r="G121" s="170">
        <v>585.33100000000002</v>
      </c>
      <c r="H121" s="170">
        <v>0</v>
      </c>
      <c r="I121" s="170">
        <v>197.767</v>
      </c>
      <c r="J121" s="170">
        <v>122.91200000000001</v>
      </c>
      <c r="K121" s="170">
        <v>0</v>
      </c>
      <c r="L121" s="170">
        <v>906.0100000000001</v>
      </c>
      <c r="M121" s="172">
        <v>10</v>
      </c>
      <c r="N121" s="172">
        <v>8</v>
      </c>
      <c r="O121" s="166"/>
      <c r="P121" s="166"/>
      <c r="Q121" s="166"/>
      <c r="R121" s="166"/>
      <c r="S121" s="166"/>
      <c r="T121" s="166"/>
    </row>
    <row r="122" spans="1:20" x14ac:dyDescent="0.3">
      <c r="A122" s="167"/>
      <c r="B122" s="168" t="s">
        <v>213</v>
      </c>
      <c r="C122" s="167" t="s">
        <v>137</v>
      </c>
      <c r="D122" s="167" t="s">
        <v>128</v>
      </c>
      <c r="E122" s="170">
        <v>68.350416666666661</v>
      </c>
      <c r="F122" s="171">
        <v>65.999872222222209</v>
      </c>
      <c r="G122" s="170">
        <v>221.36500000000001</v>
      </c>
      <c r="H122" s="170">
        <v>0</v>
      </c>
      <c r="I122" s="170">
        <v>405.70399999999995</v>
      </c>
      <c r="J122" s="170">
        <v>193.136</v>
      </c>
      <c r="K122" s="170">
        <v>0</v>
      </c>
      <c r="L122" s="170">
        <v>820.20499999999993</v>
      </c>
      <c r="M122" s="172">
        <v>12</v>
      </c>
      <c r="N122" s="172">
        <v>9</v>
      </c>
      <c r="O122" s="166"/>
      <c r="P122" s="166"/>
      <c r="Q122" s="166"/>
      <c r="R122" s="166"/>
      <c r="S122" s="166"/>
      <c r="T122" s="166"/>
    </row>
    <row r="123" spans="1:20" x14ac:dyDescent="0.3">
      <c r="A123" s="167"/>
      <c r="B123" s="168" t="s">
        <v>575</v>
      </c>
      <c r="C123" s="167" t="s">
        <v>137</v>
      </c>
      <c r="D123" s="167" t="s">
        <v>128</v>
      </c>
      <c r="E123" s="170">
        <v>29.680571428571429</v>
      </c>
      <c r="F123" s="171">
        <v>28.988583333333334</v>
      </c>
      <c r="G123" s="170">
        <v>0</v>
      </c>
      <c r="H123" s="170">
        <v>0</v>
      </c>
      <c r="I123" s="170">
        <v>0</v>
      </c>
      <c r="J123" s="170">
        <v>207.76400000000001</v>
      </c>
      <c r="K123" s="170">
        <v>0</v>
      </c>
      <c r="L123" s="170">
        <v>207.76400000000001</v>
      </c>
      <c r="M123" s="172">
        <v>7</v>
      </c>
      <c r="N123" s="172">
        <v>5</v>
      </c>
      <c r="O123" s="166"/>
      <c r="P123" s="166"/>
      <c r="Q123" s="166"/>
      <c r="R123" s="166"/>
      <c r="S123" s="166"/>
      <c r="T123" s="166"/>
    </row>
    <row r="124" spans="1:20" x14ac:dyDescent="0.3">
      <c r="A124" s="167"/>
      <c r="B124" s="168" t="s">
        <v>576</v>
      </c>
      <c r="C124" s="167" t="s">
        <v>137</v>
      </c>
      <c r="D124" s="167" t="s">
        <v>128</v>
      </c>
      <c r="E124" s="170">
        <v>84.63928571428572</v>
      </c>
      <c r="F124" s="171">
        <v>93.107083333333335</v>
      </c>
      <c r="G124" s="170">
        <v>314.31900000000002</v>
      </c>
      <c r="H124" s="170">
        <v>0</v>
      </c>
      <c r="I124" s="170">
        <v>70.391999999999996</v>
      </c>
      <c r="J124" s="170">
        <v>207.76400000000001</v>
      </c>
      <c r="K124" s="170">
        <v>0</v>
      </c>
      <c r="L124" s="170">
        <v>592.47500000000002</v>
      </c>
      <c r="M124" s="172">
        <v>7</v>
      </c>
      <c r="N124" s="172">
        <v>5</v>
      </c>
      <c r="O124" s="166"/>
      <c r="P124" s="166"/>
      <c r="Q124" s="166"/>
      <c r="R124" s="166"/>
      <c r="S124" s="166"/>
      <c r="T124" s="166"/>
    </row>
    <row r="125" spans="1:20" x14ac:dyDescent="0.3">
      <c r="A125" s="167"/>
      <c r="B125" s="168" t="s">
        <v>577</v>
      </c>
      <c r="C125" s="167" t="s">
        <v>137</v>
      </c>
      <c r="D125" s="167" t="s">
        <v>128</v>
      </c>
      <c r="E125" s="170">
        <v>33.832500000000003</v>
      </c>
      <c r="F125" s="171">
        <v>33.832500000000003</v>
      </c>
      <c r="G125" s="170">
        <v>0</v>
      </c>
      <c r="H125" s="170">
        <v>0</v>
      </c>
      <c r="I125" s="170">
        <v>0</v>
      </c>
      <c r="J125" s="170">
        <v>135.33000000000001</v>
      </c>
      <c r="K125" s="170">
        <v>0</v>
      </c>
      <c r="L125" s="170">
        <v>135.33000000000001</v>
      </c>
      <c r="M125" s="172">
        <v>4</v>
      </c>
      <c r="N125" s="172">
        <v>3</v>
      </c>
      <c r="O125" s="166"/>
      <c r="P125" s="166"/>
      <c r="Q125" s="166"/>
      <c r="R125" s="166"/>
      <c r="S125" s="166"/>
      <c r="T125" s="166"/>
    </row>
    <row r="126" spans="1:20" x14ac:dyDescent="0.3">
      <c r="A126" s="167"/>
      <c r="B126" s="168" t="s">
        <v>579</v>
      </c>
      <c r="C126" s="167" t="s">
        <v>137</v>
      </c>
      <c r="D126" s="167" t="s">
        <v>128</v>
      </c>
      <c r="E126" s="170">
        <v>31.422000000000001</v>
      </c>
      <c r="F126" s="171">
        <v>31.422000000000001</v>
      </c>
      <c r="G126" s="170">
        <v>0</v>
      </c>
      <c r="H126" s="170">
        <v>0</v>
      </c>
      <c r="I126" s="170">
        <v>0</v>
      </c>
      <c r="J126" s="170">
        <v>94.266000000000005</v>
      </c>
      <c r="K126" s="170">
        <v>0</v>
      </c>
      <c r="L126" s="170">
        <v>94.266000000000005</v>
      </c>
      <c r="M126" s="172">
        <v>3</v>
      </c>
      <c r="N126" s="172">
        <v>2</v>
      </c>
      <c r="O126" s="166"/>
      <c r="P126" s="166"/>
      <c r="Q126" s="166"/>
      <c r="R126" s="166"/>
      <c r="S126" s="166"/>
      <c r="T126" s="166"/>
    </row>
    <row r="127" spans="1:20" x14ac:dyDescent="0.3">
      <c r="A127" s="167"/>
      <c r="B127" s="168" t="s">
        <v>581</v>
      </c>
      <c r="C127" s="167" t="s">
        <v>137</v>
      </c>
      <c r="D127" s="167" t="s">
        <v>128</v>
      </c>
      <c r="E127" s="170">
        <v>45.689230769230775</v>
      </c>
      <c r="F127" s="171">
        <v>45.689230769230768</v>
      </c>
      <c r="G127" s="170">
        <v>160.69399999999999</v>
      </c>
      <c r="H127" s="170">
        <v>0</v>
      </c>
      <c r="I127" s="170">
        <v>395.68400000000003</v>
      </c>
      <c r="J127" s="170">
        <v>631.54200000000003</v>
      </c>
      <c r="K127" s="170">
        <v>0</v>
      </c>
      <c r="L127" s="170">
        <v>1187.92</v>
      </c>
      <c r="M127" s="172">
        <v>26</v>
      </c>
      <c r="N127" s="172">
        <v>24</v>
      </c>
      <c r="O127" s="166"/>
      <c r="P127" s="166"/>
      <c r="Q127" s="166"/>
      <c r="R127" s="166"/>
      <c r="S127" s="166"/>
      <c r="T127" s="166"/>
    </row>
    <row r="128" spans="1:20" x14ac:dyDescent="0.3">
      <c r="A128" s="167"/>
      <c r="B128" s="168" t="s">
        <v>583</v>
      </c>
      <c r="C128" s="167" t="s">
        <v>137</v>
      </c>
      <c r="D128" s="167" t="s">
        <v>128</v>
      </c>
      <c r="E128" s="170">
        <v>75.439666666666668</v>
      </c>
      <c r="F128" s="171">
        <v>75.439666666666668</v>
      </c>
      <c r="G128" s="170">
        <v>171.345</v>
      </c>
      <c r="H128" s="170">
        <v>0</v>
      </c>
      <c r="I128" s="170">
        <v>447.44900000000001</v>
      </c>
      <c r="J128" s="170">
        <v>512.80100000000004</v>
      </c>
      <c r="K128" s="170">
        <v>0</v>
      </c>
      <c r="L128" s="170">
        <v>1131.595</v>
      </c>
      <c r="M128" s="172">
        <v>15</v>
      </c>
      <c r="N128" s="172">
        <v>14</v>
      </c>
      <c r="O128" s="166"/>
      <c r="P128" s="166"/>
      <c r="Q128" s="166"/>
      <c r="R128" s="166"/>
      <c r="S128" s="166"/>
      <c r="T128" s="166"/>
    </row>
    <row r="129" spans="1:20" x14ac:dyDescent="0.3">
      <c r="A129" s="167"/>
      <c r="B129" s="168" t="s">
        <v>585</v>
      </c>
      <c r="C129" s="167" t="s">
        <v>128</v>
      </c>
      <c r="D129" s="167" t="s">
        <v>137</v>
      </c>
      <c r="E129" s="170">
        <v>0</v>
      </c>
      <c r="F129" s="171">
        <v>0</v>
      </c>
      <c r="G129" s="170">
        <v>0</v>
      </c>
      <c r="H129" s="170">
        <v>0</v>
      </c>
      <c r="I129" s="170">
        <v>0</v>
      </c>
      <c r="J129" s="170">
        <v>0</v>
      </c>
      <c r="K129" s="170">
        <v>0</v>
      </c>
      <c r="L129" s="170">
        <v>0</v>
      </c>
      <c r="M129" s="172">
        <v>5</v>
      </c>
      <c r="N129" s="172">
        <v>4</v>
      </c>
      <c r="O129" s="166"/>
      <c r="P129" s="166"/>
      <c r="Q129" s="166"/>
      <c r="R129" s="166"/>
      <c r="S129" s="166"/>
      <c r="T129" s="166"/>
    </row>
    <row r="130" spans="1:20" x14ac:dyDescent="0.3">
      <c r="A130" s="167"/>
      <c r="B130" s="168"/>
      <c r="C130" s="167" t="s">
        <v>137</v>
      </c>
      <c r="D130" s="167" t="s">
        <v>128</v>
      </c>
      <c r="E130" s="170">
        <v>34.605599999999995</v>
      </c>
      <c r="F130" s="171">
        <v>34.605599999999995</v>
      </c>
      <c r="G130" s="170">
        <v>0</v>
      </c>
      <c r="H130" s="170">
        <v>0</v>
      </c>
      <c r="I130" s="170">
        <v>0</v>
      </c>
      <c r="J130" s="170">
        <v>173.02799999999999</v>
      </c>
      <c r="K130" s="170">
        <v>0</v>
      </c>
      <c r="L130" s="170">
        <v>173.02799999999999</v>
      </c>
      <c r="M130" s="172">
        <v>5</v>
      </c>
      <c r="N130" s="172">
        <v>4</v>
      </c>
      <c r="O130" s="166"/>
      <c r="P130" s="166"/>
      <c r="Q130" s="166"/>
      <c r="R130" s="166"/>
      <c r="S130" s="166"/>
      <c r="T130" s="166"/>
    </row>
    <row r="131" spans="1:20" x14ac:dyDescent="0.3">
      <c r="A131" s="167"/>
      <c r="B131" s="168" t="s">
        <v>586</v>
      </c>
      <c r="C131" s="167" t="s">
        <v>137</v>
      </c>
      <c r="D131" s="167" t="s">
        <v>128</v>
      </c>
      <c r="E131" s="170">
        <v>34.605599999999995</v>
      </c>
      <c r="F131" s="171">
        <v>34.605599999999995</v>
      </c>
      <c r="G131" s="170">
        <v>0</v>
      </c>
      <c r="H131" s="170">
        <v>0</v>
      </c>
      <c r="I131" s="170">
        <v>0</v>
      </c>
      <c r="J131" s="170">
        <v>173.02799999999999</v>
      </c>
      <c r="K131" s="170">
        <v>0</v>
      </c>
      <c r="L131" s="170">
        <v>173.02799999999999</v>
      </c>
      <c r="M131" s="172">
        <v>5</v>
      </c>
      <c r="N131" s="172">
        <v>4</v>
      </c>
      <c r="O131" s="166"/>
      <c r="P131" s="166"/>
      <c r="Q131" s="166"/>
      <c r="R131" s="166"/>
      <c r="S131" s="166"/>
      <c r="T131" s="166"/>
    </row>
    <row r="132" spans="1:20" x14ac:dyDescent="0.3">
      <c r="A132" s="167"/>
      <c r="B132" s="168" t="s">
        <v>587</v>
      </c>
      <c r="C132" s="167" t="s">
        <v>137</v>
      </c>
      <c r="D132" s="167" t="s">
        <v>128</v>
      </c>
      <c r="E132" s="170">
        <v>34.605599999999995</v>
      </c>
      <c r="F132" s="171">
        <v>34.605599999999995</v>
      </c>
      <c r="G132" s="170">
        <v>0</v>
      </c>
      <c r="H132" s="170">
        <v>0</v>
      </c>
      <c r="I132" s="170">
        <v>0</v>
      </c>
      <c r="J132" s="170">
        <v>173.02799999999999</v>
      </c>
      <c r="K132" s="170">
        <v>0</v>
      </c>
      <c r="L132" s="170">
        <v>173.02799999999999</v>
      </c>
      <c r="M132" s="172">
        <v>5</v>
      </c>
      <c r="N132" s="172">
        <v>4</v>
      </c>
      <c r="O132" s="166"/>
      <c r="P132" s="166"/>
      <c r="Q132" s="166"/>
      <c r="R132" s="166"/>
      <c r="S132" s="166"/>
      <c r="T132" s="166"/>
    </row>
    <row r="133" spans="1:20" x14ac:dyDescent="0.3">
      <c r="A133" s="167"/>
      <c r="B133" s="168" t="s">
        <v>600</v>
      </c>
      <c r="C133" s="167" t="s">
        <v>137</v>
      </c>
      <c r="D133" s="167" t="s">
        <v>128</v>
      </c>
      <c r="E133" s="170">
        <v>34.605599999999995</v>
      </c>
      <c r="F133" s="171">
        <v>34.605599999999995</v>
      </c>
      <c r="G133" s="170">
        <v>0</v>
      </c>
      <c r="H133" s="170">
        <v>0</v>
      </c>
      <c r="I133" s="170">
        <v>0</v>
      </c>
      <c r="J133" s="170">
        <v>173.02799999999999</v>
      </c>
      <c r="K133" s="170">
        <v>0</v>
      </c>
      <c r="L133" s="170">
        <v>173.02799999999999</v>
      </c>
      <c r="M133" s="172">
        <v>5</v>
      </c>
      <c r="N133" s="172">
        <v>4</v>
      </c>
      <c r="O133" s="166"/>
      <c r="P133" s="166"/>
      <c r="Q133" s="166"/>
      <c r="R133" s="166"/>
      <c r="S133" s="166"/>
      <c r="T133" s="166"/>
    </row>
    <row r="134" spans="1:20" x14ac:dyDescent="0.3">
      <c r="A134" s="167"/>
      <c r="B134" s="168" t="s">
        <v>590</v>
      </c>
      <c r="C134" s="167" t="s">
        <v>128</v>
      </c>
      <c r="D134" s="167" t="s">
        <v>137</v>
      </c>
      <c r="E134" s="170">
        <v>0</v>
      </c>
      <c r="F134" s="171">
        <v>0</v>
      </c>
      <c r="G134" s="170">
        <v>0</v>
      </c>
      <c r="H134" s="170">
        <v>0</v>
      </c>
      <c r="I134" s="170">
        <v>0</v>
      </c>
      <c r="J134" s="170">
        <v>0</v>
      </c>
      <c r="K134" s="170">
        <v>0</v>
      </c>
      <c r="L134" s="170">
        <v>0</v>
      </c>
      <c r="M134" s="172">
        <v>6</v>
      </c>
      <c r="N134" s="172">
        <v>5</v>
      </c>
      <c r="O134" s="166"/>
      <c r="P134" s="166"/>
      <c r="Q134" s="166"/>
      <c r="R134" s="166"/>
      <c r="S134" s="166"/>
      <c r="T134" s="166"/>
    </row>
    <row r="135" spans="1:20" x14ac:dyDescent="0.3">
      <c r="A135" s="167"/>
      <c r="B135" s="168"/>
      <c r="C135" s="167" t="s">
        <v>137</v>
      </c>
      <c r="D135" s="167" t="s">
        <v>128</v>
      </c>
      <c r="E135" s="170">
        <v>124.825</v>
      </c>
      <c r="F135" s="171">
        <v>125.37854166666666</v>
      </c>
      <c r="G135" s="170">
        <v>370.28899999999999</v>
      </c>
      <c r="H135" s="170">
        <v>0</v>
      </c>
      <c r="I135" s="170">
        <v>278.92399999999998</v>
      </c>
      <c r="J135" s="170">
        <v>224.56200000000001</v>
      </c>
      <c r="K135" s="170">
        <v>0</v>
      </c>
      <c r="L135" s="170">
        <v>873.77499999999998</v>
      </c>
      <c r="M135" s="172">
        <v>7</v>
      </c>
      <c r="N135" s="172">
        <v>5</v>
      </c>
      <c r="O135" s="166"/>
      <c r="P135" s="166"/>
      <c r="Q135" s="166"/>
      <c r="R135" s="166"/>
      <c r="S135" s="166"/>
      <c r="T135" s="166"/>
    </row>
    <row r="136" spans="1:20" x14ac:dyDescent="0.3">
      <c r="A136" s="167"/>
      <c r="B136" s="168" t="s">
        <v>593</v>
      </c>
      <c r="C136" s="167" t="s">
        <v>128</v>
      </c>
      <c r="D136" s="167" t="s">
        <v>137</v>
      </c>
      <c r="E136" s="170">
        <v>0</v>
      </c>
      <c r="F136" s="171">
        <v>0</v>
      </c>
      <c r="G136" s="170">
        <v>0</v>
      </c>
      <c r="H136" s="170">
        <v>0</v>
      </c>
      <c r="I136" s="170">
        <v>0</v>
      </c>
      <c r="J136" s="170">
        <v>0</v>
      </c>
      <c r="K136" s="170">
        <v>0</v>
      </c>
      <c r="L136" s="170">
        <v>0</v>
      </c>
      <c r="M136" s="172">
        <v>12</v>
      </c>
      <c r="N136" s="172">
        <v>11</v>
      </c>
      <c r="O136" s="166"/>
      <c r="P136" s="166"/>
      <c r="Q136" s="166"/>
      <c r="R136" s="166"/>
      <c r="S136" s="166"/>
      <c r="T136" s="166"/>
    </row>
    <row r="137" spans="1:20" x14ac:dyDescent="0.3">
      <c r="A137" s="167"/>
      <c r="B137" s="168" t="s">
        <v>595</v>
      </c>
      <c r="C137" s="167" t="s">
        <v>137</v>
      </c>
      <c r="D137" s="167" t="s">
        <v>128</v>
      </c>
      <c r="E137" s="170">
        <v>24.144666666666666</v>
      </c>
      <c r="F137" s="171">
        <v>24.144666666666666</v>
      </c>
      <c r="G137" s="170">
        <v>0</v>
      </c>
      <c r="H137" s="170">
        <v>0</v>
      </c>
      <c r="I137" s="170">
        <v>0</v>
      </c>
      <c r="J137" s="170">
        <v>72.433999999999997</v>
      </c>
      <c r="K137" s="170">
        <v>0</v>
      </c>
      <c r="L137" s="170">
        <v>72.433999999999997</v>
      </c>
      <c r="M137" s="172">
        <v>3</v>
      </c>
      <c r="N137" s="172">
        <v>2</v>
      </c>
      <c r="O137" s="166"/>
      <c r="P137" s="166"/>
      <c r="Q137" s="166"/>
      <c r="R137" s="166"/>
      <c r="S137" s="166"/>
      <c r="T137" s="166"/>
    </row>
    <row r="138" spans="1:20" x14ac:dyDescent="0.3">
      <c r="A138" s="167"/>
      <c r="B138" s="168" t="s">
        <v>598</v>
      </c>
      <c r="C138" s="167" t="s">
        <v>137</v>
      </c>
      <c r="D138" s="167" t="s">
        <v>128</v>
      </c>
      <c r="E138" s="170">
        <v>24.144666666666666</v>
      </c>
      <c r="F138" s="171">
        <v>24.144666666666666</v>
      </c>
      <c r="G138" s="170">
        <v>0</v>
      </c>
      <c r="H138" s="170">
        <v>0</v>
      </c>
      <c r="I138" s="170">
        <v>0</v>
      </c>
      <c r="J138" s="170">
        <v>72.433999999999997</v>
      </c>
      <c r="K138" s="170">
        <v>0</v>
      </c>
      <c r="L138" s="170">
        <v>72.433999999999997</v>
      </c>
      <c r="M138" s="172">
        <v>3</v>
      </c>
      <c r="N138" s="172">
        <v>2</v>
      </c>
      <c r="O138" s="166"/>
      <c r="P138" s="166"/>
      <c r="Q138" s="166"/>
      <c r="R138" s="166"/>
      <c r="S138" s="166"/>
      <c r="T138" s="166"/>
    </row>
    <row r="139" spans="1:20" x14ac:dyDescent="0.3">
      <c r="A139" s="167"/>
      <c r="B139" s="168" t="s">
        <v>601</v>
      </c>
      <c r="C139" s="167" t="s">
        <v>128</v>
      </c>
      <c r="D139" s="167" t="s">
        <v>137</v>
      </c>
      <c r="E139" s="170">
        <v>0</v>
      </c>
      <c r="F139" s="171">
        <v>0</v>
      </c>
      <c r="G139" s="170">
        <v>0</v>
      </c>
      <c r="H139" s="170">
        <v>0</v>
      </c>
      <c r="I139" s="170">
        <v>0</v>
      </c>
      <c r="J139" s="170">
        <v>0</v>
      </c>
      <c r="K139" s="170">
        <v>0</v>
      </c>
      <c r="L139" s="170">
        <v>0</v>
      </c>
      <c r="M139" s="172">
        <v>5</v>
      </c>
      <c r="N139" s="172">
        <v>4</v>
      </c>
      <c r="O139" s="166"/>
      <c r="P139" s="166"/>
      <c r="Q139" s="166"/>
      <c r="R139" s="166"/>
      <c r="S139" s="166"/>
      <c r="T139" s="166"/>
    </row>
    <row r="140" spans="1:20" x14ac:dyDescent="0.3">
      <c r="A140" s="167"/>
      <c r="B140" s="168" t="s">
        <v>604</v>
      </c>
      <c r="C140" s="167" t="s">
        <v>137</v>
      </c>
      <c r="D140" s="167" t="s">
        <v>128</v>
      </c>
      <c r="E140" s="170">
        <v>95.679000000000002</v>
      </c>
      <c r="F140" s="171">
        <v>95.679000000000002</v>
      </c>
      <c r="G140" s="170">
        <v>98.88</v>
      </c>
      <c r="H140" s="170">
        <v>0</v>
      </c>
      <c r="I140" s="170">
        <v>145.376</v>
      </c>
      <c r="J140" s="170">
        <v>138.46</v>
      </c>
      <c r="K140" s="170">
        <v>0</v>
      </c>
      <c r="L140" s="170">
        <v>382.71600000000001</v>
      </c>
      <c r="M140" s="172">
        <v>4</v>
      </c>
      <c r="N140" s="172">
        <v>3</v>
      </c>
      <c r="O140" s="166"/>
      <c r="P140" s="166"/>
      <c r="Q140" s="166"/>
      <c r="R140" s="166"/>
      <c r="S140" s="166"/>
      <c r="T140" s="166"/>
    </row>
    <row r="141" spans="1:20" x14ac:dyDescent="0.3">
      <c r="A141" s="167" t="s">
        <v>965</v>
      </c>
      <c r="B141" s="168" t="s">
        <v>609</v>
      </c>
      <c r="C141" s="169" t="s">
        <v>137</v>
      </c>
      <c r="D141" s="169" t="s">
        <v>128</v>
      </c>
      <c r="E141" s="170">
        <v>163.54124999999999</v>
      </c>
      <c r="F141" s="171">
        <v>163.54124999999999</v>
      </c>
      <c r="G141" s="170">
        <v>181.679</v>
      </c>
      <c r="H141" s="170">
        <v>0</v>
      </c>
      <c r="I141" s="170">
        <v>235.20099999999999</v>
      </c>
      <c r="J141" s="170">
        <v>236.04499999999999</v>
      </c>
      <c r="K141" s="170">
        <v>1.24</v>
      </c>
      <c r="L141" s="170">
        <v>654.16499999999996</v>
      </c>
      <c r="M141" s="172">
        <v>4</v>
      </c>
      <c r="N141" s="172">
        <v>3</v>
      </c>
      <c r="O141" s="166"/>
      <c r="P141" s="166"/>
      <c r="Q141" s="166"/>
      <c r="R141" s="166"/>
      <c r="S141" s="166"/>
      <c r="T141" s="166"/>
    </row>
    <row r="142" spans="1:20" x14ac:dyDescent="0.3">
      <c r="A142" s="167" t="s">
        <v>966</v>
      </c>
      <c r="B142" s="168" t="s">
        <v>611</v>
      </c>
      <c r="C142" s="169" t="s">
        <v>137</v>
      </c>
      <c r="D142" s="169" t="s">
        <v>128</v>
      </c>
      <c r="E142" s="170">
        <v>117.78979999999999</v>
      </c>
      <c r="F142" s="171">
        <v>117.78979999999999</v>
      </c>
      <c r="G142" s="170">
        <v>246.66200000000001</v>
      </c>
      <c r="H142" s="170">
        <v>0</v>
      </c>
      <c r="I142" s="170">
        <v>0</v>
      </c>
      <c r="J142" s="170">
        <v>342.28699999999998</v>
      </c>
      <c r="K142" s="170">
        <v>0</v>
      </c>
      <c r="L142" s="170">
        <v>588.94899999999996</v>
      </c>
      <c r="M142" s="172">
        <v>5</v>
      </c>
      <c r="N142" s="172">
        <v>4</v>
      </c>
      <c r="O142" s="166"/>
      <c r="P142" s="166"/>
      <c r="Q142" s="166"/>
      <c r="R142" s="166"/>
      <c r="S142" s="166"/>
      <c r="T142" s="166"/>
    </row>
    <row r="143" spans="1:20" x14ac:dyDescent="0.3">
      <c r="A143" s="167"/>
      <c r="B143" s="168" t="s">
        <v>613</v>
      </c>
      <c r="C143" s="169" t="s">
        <v>137</v>
      </c>
      <c r="D143" s="169" t="s">
        <v>128</v>
      </c>
      <c r="E143" s="170">
        <v>117.78979999999999</v>
      </c>
      <c r="F143" s="171">
        <v>117.78979999999999</v>
      </c>
      <c r="G143" s="170">
        <v>246.66200000000001</v>
      </c>
      <c r="H143" s="170">
        <v>0</v>
      </c>
      <c r="I143" s="170">
        <v>0</v>
      </c>
      <c r="J143" s="170">
        <v>342.28699999999998</v>
      </c>
      <c r="K143" s="170">
        <v>0</v>
      </c>
      <c r="L143" s="170">
        <v>588.94899999999996</v>
      </c>
      <c r="M143" s="172">
        <v>5</v>
      </c>
      <c r="N143" s="172">
        <v>4</v>
      </c>
      <c r="O143" s="166"/>
      <c r="P143" s="166"/>
      <c r="Q143" s="166"/>
      <c r="R143" s="166"/>
      <c r="S143" s="166"/>
      <c r="T143" s="166"/>
    </row>
    <row r="144" spans="1:20" x14ac:dyDescent="0.3">
      <c r="A144" s="167"/>
      <c r="B144" s="168" t="s">
        <v>615</v>
      </c>
      <c r="C144" s="169" t="s">
        <v>137</v>
      </c>
      <c r="D144" s="169" t="s">
        <v>128</v>
      </c>
      <c r="E144" s="170">
        <v>171.38612499999999</v>
      </c>
      <c r="F144" s="171">
        <v>171.38612499999999</v>
      </c>
      <c r="G144" s="170">
        <v>257.517</v>
      </c>
      <c r="H144" s="170">
        <v>0</v>
      </c>
      <c r="I144" s="170">
        <v>454.75200000000001</v>
      </c>
      <c r="J144" s="170">
        <v>338.85599999999999</v>
      </c>
      <c r="K144" s="170">
        <v>319.964</v>
      </c>
      <c r="L144" s="170">
        <v>1371.0889999999999</v>
      </c>
      <c r="M144" s="172">
        <v>8</v>
      </c>
      <c r="N144" s="172">
        <v>6</v>
      </c>
      <c r="O144" s="166"/>
      <c r="P144" s="166"/>
      <c r="Q144" s="166"/>
      <c r="R144" s="166"/>
      <c r="S144" s="166"/>
      <c r="T144" s="166"/>
    </row>
    <row r="145" spans="1:20" x14ac:dyDescent="0.3">
      <c r="A145" s="167"/>
      <c r="B145" s="168" t="s">
        <v>616</v>
      </c>
      <c r="C145" s="169" t="s">
        <v>137</v>
      </c>
      <c r="D145" s="169" t="s">
        <v>128</v>
      </c>
      <c r="E145" s="170">
        <v>139.9725</v>
      </c>
      <c r="F145" s="171">
        <v>139.9725</v>
      </c>
      <c r="G145" s="170">
        <v>257.517</v>
      </c>
      <c r="H145" s="170">
        <v>0</v>
      </c>
      <c r="I145" s="170">
        <v>454.75200000000001</v>
      </c>
      <c r="J145" s="170">
        <v>338.85599999999999</v>
      </c>
      <c r="K145" s="170">
        <v>68.655000000000001</v>
      </c>
      <c r="L145" s="170">
        <v>1119.78</v>
      </c>
      <c r="M145" s="172">
        <v>8</v>
      </c>
      <c r="N145" s="172">
        <v>6</v>
      </c>
      <c r="O145" s="166"/>
      <c r="P145" s="166"/>
      <c r="Q145" s="166"/>
      <c r="R145" s="166"/>
      <c r="S145" s="166"/>
      <c r="T145" s="166"/>
    </row>
    <row r="146" spans="1:20" x14ac:dyDescent="0.3">
      <c r="A146" s="167"/>
      <c r="B146" s="168" t="s">
        <v>618</v>
      </c>
      <c r="C146" s="169" t="s">
        <v>137</v>
      </c>
      <c r="D146" s="169" t="s">
        <v>128</v>
      </c>
      <c r="E146" s="170">
        <v>166.6645</v>
      </c>
      <c r="F146" s="171">
        <v>166.6645</v>
      </c>
      <c r="G146" s="170">
        <v>179.54599999999999</v>
      </c>
      <c r="H146" s="170">
        <v>0</v>
      </c>
      <c r="I146" s="170">
        <v>349.33800000000002</v>
      </c>
      <c r="J146" s="170">
        <v>118.02</v>
      </c>
      <c r="K146" s="170">
        <v>19.754000000000001</v>
      </c>
      <c r="L146" s="170">
        <v>666.65800000000002</v>
      </c>
      <c r="M146" s="172">
        <v>4</v>
      </c>
      <c r="N146" s="172">
        <v>3</v>
      </c>
      <c r="O146" s="166"/>
      <c r="P146" s="166"/>
      <c r="Q146" s="166"/>
      <c r="R146" s="166"/>
      <c r="S146" s="166"/>
      <c r="T146" s="166"/>
    </row>
    <row r="147" spans="1:20" x14ac:dyDescent="0.3">
      <c r="A147" s="167"/>
      <c r="B147" s="168" t="s">
        <v>619</v>
      </c>
      <c r="C147" s="169" t="s">
        <v>137</v>
      </c>
      <c r="D147" s="169" t="s">
        <v>128</v>
      </c>
      <c r="E147" s="170">
        <v>162.17599999999999</v>
      </c>
      <c r="F147" s="171">
        <v>162.17599999999999</v>
      </c>
      <c r="G147" s="170">
        <v>179.54599999999999</v>
      </c>
      <c r="H147" s="170">
        <v>0</v>
      </c>
      <c r="I147" s="170">
        <v>349.33800000000002</v>
      </c>
      <c r="J147" s="170">
        <v>118.02</v>
      </c>
      <c r="K147" s="170">
        <v>1.8</v>
      </c>
      <c r="L147" s="170">
        <v>648.70399999999995</v>
      </c>
      <c r="M147" s="172">
        <v>4</v>
      </c>
      <c r="N147" s="172">
        <v>3</v>
      </c>
      <c r="O147" s="166"/>
      <c r="P147" s="166"/>
      <c r="Q147" s="166"/>
      <c r="R147" s="166"/>
      <c r="S147" s="166"/>
      <c r="T147" s="166"/>
    </row>
    <row r="148" spans="1:20" x14ac:dyDescent="0.3">
      <c r="A148" s="167"/>
      <c r="B148" s="168" t="s">
        <v>621</v>
      </c>
      <c r="C148" s="169" t="s">
        <v>137</v>
      </c>
      <c r="D148" s="169" t="s">
        <v>128</v>
      </c>
      <c r="E148" s="170">
        <v>105.27033333333334</v>
      </c>
      <c r="F148" s="171">
        <v>105.27033333333334</v>
      </c>
      <c r="G148" s="170">
        <v>104.15600000000001</v>
      </c>
      <c r="H148" s="170">
        <v>0</v>
      </c>
      <c r="I148" s="170">
        <v>107.84</v>
      </c>
      <c r="J148" s="170">
        <v>103.815</v>
      </c>
      <c r="K148" s="170">
        <v>0</v>
      </c>
      <c r="L148" s="170">
        <v>315.81100000000004</v>
      </c>
      <c r="M148" s="172">
        <v>3</v>
      </c>
      <c r="N148" s="172">
        <v>2</v>
      </c>
      <c r="O148" s="166"/>
      <c r="P148" s="166"/>
      <c r="Q148" s="166"/>
      <c r="R148" s="166"/>
      <c r="S148" s="166"/>
      <c r="T148" s="166"/>
    </row>
    <row r="149" spans="1:20" x14ac:dyDescent="0.3">
      <c r="A149" s="167"/>
      <c r="B149" s="168" t="s">
        <v>623</v>
      </c>
      <c r="C149" s="169" t="s">
        <v>137</v>
      </c>
      <c r="D149" s="169" t="s">
        <v>128</v>
      </c>
      <c r="E149" s="170">
        <v>105.27033333333334</v>
      </c>
      <c r="F149" s="171">
        <v>105.27033333333334</v>
      </c>
      <c r="G149" s="170">
        <v>104.15600000000001</v>
      </c>
      <c r="H149" s="170">
        <v>0</v>
      </c>
      <c r="I149" s="170">
        <v>107.84</v>
      </c>
      <c r="J149" s="170">
        <v>103.815</v>
      </c>
      <c r="K149" s="170">
        <v>0</v>
      </c>
      <c r="L149" s="170">
        <v>315.81100000000004</v>
      </c>
      <c r="M149" s="172">
        <v>3</v>
      </c>
      <c r="N149" s="172">
        <v>2</v>
      </c>
      <c r="O149" s="166"/>
      <c r="P149" s="166"/>
      <c r="Q149" s="166"/>
      <c r="R149" s="166"/>
      <c r="S149" s="166"/>
      <c r="T149" s="166"/>
    </row>
    <row r="150" spans="1:20" x14ac:dyDescent="0.3">
      <c r="A150" s="167"/>
      <c r="B150" s="168" t="s">
        <v>624</v>
      </c>
      <c r="C150" s="169" t="s">
        <v>137</v>
      </c>
      <c r="D150" s="169" t="s">
        <v>128</v>
      </c>
      <c r="E150" s="170">
        <v>111.96499999999999</v>
      </c>
      <c r="F150" s="171">
        <v>111.96499999999999</v>
      </c>
      <c r="G150" s="170">
        <v>108.404</v>
      </c>
      <c r="H150" s="170">
        <v>0</v>
      </c>
      <c r="I150" s="170">
        <v>107.84</v>
      </c>
      <c r="J150" s="170">
        <v>103.815</v>
      </c>
      <c r="K150" s="170">
        <v>15.836</v>
      </c>
      <c r="L150" s="170">
        <v>335.89499999999998</v>
      </c>
      <c r="M150" s="172">
        <v>3</v>
      </c>
      <c r="N150" s="172">
        <v>2</v>
      </c>
      <c r="O150" s="166"/>
      <c r="P150" s="166"/>
      <c r="Q150" s="166"/>
      <c r="R150" s="166"/>
      <c r="S150" s="166"/>
      <c r="T150" s="166"/>
    </row>
    <row r="151" spans="1:20" x14ac:dyDescent="0.3">
      <c r="A151" s="167"/>
      <c r="B151" s="168" t="s">
        <v>627</v>
      </c>
      <c r="C151" s="169" t="s">
        <v>137</v>
      </c>
      <c r="D151" s="169" t="s">
        <v>128</v>
      </c>
      <c r="E151" s="170">
        <v>36.246000000000002</v>
      </c>
      <c r="F151" s="171">
        <v>36.246000000000002</v>
      </c>
      <c r="G151" s="170">
        <v>0</v>
      </c>
      <c r="H151" s="170">
        <v>0</v>
      </c>
      <c r="I151" s="170">
        <v>0</v>
      </c>
      <c r="J151" s="170">
        <v>143.184</v>
      </c>
      <c r="K151" s="170">
        <v>1.8</v>
      </c>
      <c r="L151" s="170">
        <v>144.98400000000001</v>
      </c>
      <c r="M151" s="172">
        <v>4</v>
      </c>
      <c r="N151" s="172">
        <v>3</v>
      </c>
      <c r="O151" s="166"/>
      <c r="P151" s="166"/>
      <c r="Q151" s="166"/>
      <c r="R151" s="166"/>
      <c r="S151" s="166"/>
      <c r="T151" s="166"/>
    </row>
    <row r="152" spans="1:20" x14ac:dyDescent="0.3">
      <c r="A152" s="167"/>
      <c r="B152" s="168" t="s">
        <v>629</v>
      </c>
      <c r="C152" s="169" t="s">
        <v>137</v>
      </c>
      <c r="D152" s="169" t="s">
        <v>128</v>
      </c>
      <c r="E152" s="170">
        <v>50.366428571428571</v>
      </c>
      <c r="F152" s="171">
        <v>50.366428571428571</v>
      </c>
      <c r="G152" s="170">
        <v>0</v>
      </c>
      <c r="H152" s="170">
        <v>0</v>
      </c>
      <c r="I152" s="170">
        <v>241.554</v>
      </c>
      <c r="J152" s="170">
        <v>92.995000000000005</v>
      </c>
      <c r="K152" s="170">
        <v>18.015999999999998</v>
      </c>
      <c r="L152" s="170">
        <v>352.565</v>
      </c>
      <c r="M152" s="172">
        <v>7</v>
      </c>
      <c r="N152" s="172">
        <v>6</v>
      </c>
      <c r="O152" s="166"/>
      <c r="P152" s="166"/>
      <c r="Q152" s="166"/>
      <c r="R152" s="166"/>
      <c r="S152" s="166"/>
      <c r="T152" s="166"/>
    </row>
    <row r="153" spans="1:20" ht="33" x14ac:dyDescent="0.3">
      <c r="A153" s="167" t="s">
        <v>968</v>
      </c>
      <c r="B153" s="168" t="s">
        <v>336</v>
      </c>
      <c r="C153" s="169" t="s">
        <v>137</v>
      </c>
      <c r="D153" s="169" t="s">
        <v>128</v>
      </c>
      <c r="E153" s="170">
        <v>73.893499999999989</v>
      </c>
      <c r="F153" s="171">
        <v>79.950805555555561</v>
      </c>
      <c r="G153" s="170">
        <v>168.99100000000001</v>
      </c>
      <c r="H153" s="170">
        <v>0</v>
      </c>
      <c r="I153" s="170">
        <v>234.55900000000003</v>
      </c>
      <c r="J153" s="170">
        <v>305.12799999999999</v>
      </c>
      <c r="K153" s="170">
        <v>30.257000000000001</v>
      </c>
      <c r="L153" s="170">
        <v>738.93499999999995</v>
      </c>
      <c r="M153" s="172">
        <v>10</v>
      </c>
      <c r="N153" s="172">
        <v>7</v>
      </c>
      <c r="O153" s="166"/>
      <c r="P153" s="166"/>
      <c r="Q153" s="166"/>
      <c r="R153" s="166"/>
      <c r="S153" s="166"/>
      <c r="T153" s="166"/>
    </row>
    <row r="154" spans="1:20" x14ac:dyDescent="0.3">
      <c r="A154" s="167"/>
      <c r="B154" s="168" t="s">
        <v>337</v>
      </c>
      <c r="C154" s="169" t="s">
        <v>137</v>
      </c>
      <c r="D154" s="169" t="s">
        <v>128</v>
      </c>
      <c r="E154" s="170">
        <v>53.052714285714288</v>
      </c>
      <c r="F154" s="171">
        <v>56.790291666666668</v>
      </c>
      <c r="G154" s="170">
        <v>0</v>
      </c>
      <c r="H154" s="170">
        <v>0</v>
      </c>
      <c r="I154" s="170">
        <v>0</v>
      </c>
      <c r="J154" s="170">
        <v>371.36900000000003</v>
      </c>
      <c r="K154" s="170">
        <v>0</v>
      </c>
      <c r="L154" s="170">
        <v>371.36900000000003</v>
      </c>
      <c r="M154" s="172">
        <v>7</v>
      </c>
      <c r="N154" s="172">
        <v>5</v>
      </c>
      <c r="O154" s="166"/>
      <c r="P154" s="166"/>
      <c r="Q154" s="166"/>
      <c r="R154" s="166"/>
      <c r="S154" s="166"/>
      <c r="T154" s="166"/>
    </row>
    <row r="155" spans="1:20" x14ac:dyDescent="0.3">
      <c r="A155" s="167"/>
      <c r="B155" s="168" t="s">
        <v>634</v>
      </c>
      <c r="C155" s="169" t="s">
        <v>137</v>
      </c>
      <c r="D155" s="169" t="s">
        <v>128</v>
      </c>
      <c r="E155" s="170">
        <v>146.85575</v>
      </c>
      <c r="F155" s="171">
        <v>146.85575</v>
      </c>
      <c r="G155" s="170">
        <v>173.333</v>
      </c>
      <c r="H155" s="170">
        <v>0</v>
      </c>
      <c r="I155" s="170">
        <v>132.21199999999999</v>
      </c>
      <c r="J155" s="170">
        <v>248.31800000000001</v>
      </c>
      <c r="K155" s="170">
        <v>33.56</v>
      </c>
      <c r="L155" s="170">
        <v>587.423</v>
      </c>
      <c r="M155" s="172">
        <v>4</v>
      </c>
      <c r="N155" s="172">
        <v>3</v>
      </c>
      <c r="O155" s="166"/>
      <c r="P155" s="166"/>
      <c r="Q155" s="166"/>
      <c r="R155" s="166"/>
      <c r="S155" s="166"/>
      <c r="T155" s="166"/>
    </row>
    <row r="156" spans="1:20" x14ac:dyDescent="0.3">
      <c r="A156" s="167"/>
      <c r="B156" s="168" t="s">
        <v>636</v>
      </c>
      <c r="C156" s="169" t="s">
        <v>137</v>
      </c>
      <c r="D156" s="169" t="s">
        <v>128</v>
      </c>
      <c r="E156" s="170">
        <v>84.761799999999994</v>
      </c>
      <c r="F156" s="171">
        <v>84.777041666666662</v>
      </c>
      <c r="G156" s="170">
        <v>314.76900000000001</v>
      </c>
      <c r="H156" s="170">
        <v>0</v>
      </c>
      <c r="I156" s="170">
        <v>266.911</v>
      </c>
      <c r="J156" s="170">
        <v>253.024</v>
      </c>
      <c r="K156" s="170">
        <v>12.914</v>
      </c>
      <c r="L156" s="170">
        <v>847.61799999999994</v>
      </c>
      <c r="M156" s="172">
        <v>10</v>
      </c>
      <c r="N156" s="172">
        <v>6</v>
      </c>
      <c r="O156" s="166"/>
      <c r="P156" s="166"/>
      <c r="Q156" s="166"/>
      <c r="R156" s="166"/>
      <c r="S156" s="166"/>
      <c r="T156" s="166"/>
    </row>
    <row r="157" spans="1:20" x14ac:dyDescent="0.3">
      <c r="A157" s="167"/>
      <c r="B157" s="168" t="s">
        <v>637</v>
      </c>
      <c r="C157" s="169" t="s">
        <v>137</v>
      </c>
      <c r="D157" s="169" t="s">
        <v>128</v>
      </c>
      <c r="E157" s="170">
        <v>19.96875</v>
      </c>
      <c r="F157" s="171">
        <v>19.96875</v>
      </c>
      <c r="G157" s="170">
        <v>0</v>
      </c>
      <c r="H157" s="170">
        <v>0</v>
      </c>
      <c r="I157" s="170">
        <v>67.540000000000006</v>
      </c>
      <c r="J157" s="170">
        <v>0</v>
      </c>
      <c r="K157" s="170">
        <v>12.335000000000001</v>
      </c>
      <c r="L157" s="170">
        <v>79.875</v>
      </c>
      <c r="M157" s="172">
        <v>4</v>
      </c>
      <c r="N157" s="172">
        <v>3</v>
      </c>
      <c r="O157" s="166"/>
      <c r="P157" s="166"/>
      <c r="Q157" s="166"/>
      <c r="R157" s="166"/>
      <c r="S157" s="166"/>
      <c r="T157" s="166"/>
    </row>
    <row r="158" spans="1:20" x14ac:dyDescent="0.3">
      <c r="A158" s="167"/>
      <c r="B158" s="168" t="s">
        <v>641</v>
      </c>
      <c r="C158" s="169" t="s">
        <v>137</v>
      </c>
      <c r="D158" s="169" t="s">
        <v>128</v>
      </c>
      <c r="E158" s="170">
        <v>165.37774999999999</v>
      </c>
      <c r="F158" s="171">
        <v>165.37774999999999</v>
      </c>
      <c r="G158" s="170">
        <v>280.58600000000001</v>
      </c>
      <c r="H158" s="170">
        <v>0</v>
      </c>
      <c r="I158" s="170">
        <v>183.02799999999999</v>
      </c>
      <c r="J158" s="170">
        <v>197.89699999999999</v>
      </c>
      <c r="K158" s="170">
        <v>0</v>
      </c>
      <c r="L158" s="170">
        <v>661.51099999999997</v>
      </c>
      <c r="M158" s="172">
        <v>4</v>
      </c>
      <c r="N158" s="172">
        <v>3</v>
      </c>
      <c r="O158" s="166"/>
      <c r="P158" s="166"/>
      <c r="Q158" s="166"/>
      <c r="R158" s="166"/>
      <c r="S158" s="166"/>
      <c r="T158" s="166"/>
    </row>
    <row r="159" spans="1:20" x14ac:dyDescent="0.3">
      <c r="A159" s="167"/>
      <c r="B159" s="168" t="s">
        <v>642</v>
      </c>
      <c r="C159" s="169" t="s">
        <v>137</v>
      </c>
      <c r="D159" s="169" t="s">
        <v>128</v>
      </c>
      <c r="E159" s="170">
        <v>135.66974999999999</v>
      </c>
      <c r="F159" s="171">
        <v>135.66974999999999</v>
      </c>
      <c r="G159" s="170">
        <v>161.75399999999999</v>
      </c>
      <c r="H159" s="170">
        <v>0</v>
      </c>
      <c r="I159" s="170">
        <v>183.02799999999999</v>
      </c>
      <c r="J159" s="170">
        <v>197.89699999999999</v>
      </c>
      <c r="K159" s="170">
        <v>0</v>
      </c>
      <c r="L159" s="170">
        <v>542.67899999999997</v>
      </c>
      <c r="M159" s="172">
        <v>4</v>
      </c>
      <c r="N159" s="172">
        <v>3</v>
      </c>
      <c r="O159" s="166"/>
      <c r="P159" s="166"/>
      <c r="Q159" s="166"/>
      <c r="R159" s="166"/>
      <c r="S159" s="166"/>
      <c r="T159" s="166"/>
    </row>
    <row r="160" spans="1:20" x14ac:dyDescent="0.3">
      <c r="A160" s="167"/>
      <c r="B160" s="168" t="s">
        <v>644</v>
      </c>
      <c r="C160" s="169" t="s">
        <v>137</v>
      </c>
      <c r="D160" s="169" t="s">
        <v>128</v>
      </c>
      <c r="E160" s="170">
        <v>30.62725</v>
      </c>
      <c r="F160" s="171">
        <v>30.62725</v>
      </c>
      <c r="G160" s="170">
        <v>0</v>
      </c>
      <c r="H160" s="170">
        <v>0</v>
      </c>
      <c r="I160" s="170">
        <v>0</v>
      </c>
      <c r="J160" s="170">
        <v>122.509</v>
      </c>
      <c r="K160" s="170">
        <v>0</v>
      </c>
      <c r="L160" s="170">
        <v>122.509</v>
      </c>
      <c r="M160" s="172">
        <v>4</v>
      </c>
      <c r="N160" s="172">
        <v>3</v>
      </c>
      <c r="O160" s="166"/>
      <c r="P160" s="166"/>
      <c r="Q160" s="166"/>
      <c r="R160" s="166"/>
      <c r="S160" s="166"/>
      <c r="T160" s="166"/>
    </row>
    <row r="161" spans="1:20" x14ac:dyDescent="0.3">
      <c r="A161" s="167"/>
      <c r="B161" s="168" t="s">
        <v>645</v>
      </c>
      <c r="C161" s="169" t="s">
        <v>137</v>
      </c>
      <c r="D161" s="169" t="s">
        <v>128</v>
      </c>
      <c r="E161" s="170">
        <v>30.62725</v>
      </c>
      <c r="F161" s="171">
        <v>30.62725</v>
      </c>
      <c r="G161" s="170">
        <v>0</v>
      </c>
      <c r="H161" s="170">
        <v>0</v>
      </c>
      <c r="I161" s="170">
        <v>0</v>
      </c>
      <c r="J161" s="170">
        <v>122.509</v>
      </c>
      <c r="K161" s="170">
        <v>0</v>
      </c>
      <c r="L161" s="170">
        <v>122.509</v>
      </c>
      <c r="M161" s="172">
        <v>4</v>
      </c>
      <c r="N161" s="172">
        <v>3</v>
      </c>
      <c r="O161" s="166"/>
      <c r="P161" s="166"/>
      <c r="Q161" s="166"/>
      <c r="R161" s="166"/>
      <c r="S161" s="166"/>
      <c r="T161" s="166"/>
    </row>
    <row r="162" spans="1:20" x14ac:dyDescent="0.3">
      <c r="A162" s="167"/>
      <c r="B162" s="168" t="s">
        <v>646</v>
      </c>
      <c r="C162" s="169" t="s">
        <v>137</v>
      </c>
      <c r="D162" s="169" t="s">
        <v>128</v>
      </c>
      <c r="E162" s="170">
        <v>30.62725</v>
      </c>
      <c r="F162" s="171">
        <v>30.62725</v>
      </c>
      <c r="G162" s="170">
        <v>0</v>
      </c>
      <c r="H162" s="170">
        <v>0</v>
      </c>
      <c r="I162" s="170">
        <v>0</v>
      </c>
      <c r="J162" s="170">
        <v>122.509</v>
      </c>
      <c r="K162" s="170">
        <v>0</v>
      </c>
      <c r="L162" s="170">
        <v>122.509</v>
      </c>
      <c r="M162" s="172">
        <v>4</v>
      </c>
      <c r="N162" s="172">
        <v>3</v>
      </c>
      <c r="O162" s="166"/>
      <c r="P162" s="166"/>
      <c r="Q162" s="166"/>
      <c r="R162" s="166"/>
      <c r="S162" s="166"/>
      <c r="T162" s="166"/>
    </row>
    <row r="163" spans="1:20" x14ac:dyDescent="0.3">
      <c r="A163" s="167"/>
      <c r="B163" s="168" t="s">
        <v>648</v>
      </c>
      <c r="C163" s="169" t="s">
        <v>137</v>
      </c>
      <c r="D163" s="169" t="s">
        <v>128</v>
      </c>
      <c r="E163" s="170">
        <v>107.95050000000001</v>
      </c>
      <c r="F163" s="171">
        <v>107.95050000000001</v>
      </c>
      <c r="G163" s="170">
        <v>0</v>
      </c>
      <c r="H163" s="170">
        <v>0</v>
      </c>
      <c r="I163" s="170">
        <v>185.05799999999999</v>
      </c>
      <c r="J163" s="170">
        <v>246.744</v>
      </c>
      <c r="K163" s="170">
        <v>0</v>
      </c>
      <c r="L163" s="170">
        <v>431.80200000000002</v>
      </c>
      <c r="M163" s="172">
        <v>4</v>
      </c>
      <c r="N163" s="172">
        <v>3</v>
      </c>
      <c r="O163" s="166"/>
      <c r="P163" s="166"/>
      <c r="Q163" s="166"/>
      <c r="R163" s="166"/>
      <c r="S163" s="166"/>
      <c r="T163" s="166"/>
    </row>
    <row r="164" spans="1:20" x14ac:dyDescent="0.3">
      <c r="A164" s="167"/>
      <c r="B164" s="168" t="s">
        <v>649</v>
      </c>
      <c r="C164" s="169" t="s">
        <v>137</v>
      </c>
      <c r="D164" s="169" t="s">
        <v>128</v>
      </c>
      <c r="E164" s="170">
        <v>107.95050000000001</v>
      </c>
      <c r="F164" s="171">
        <v>107.95050000000001</v>
      </c>
      <c r="G164" s="170">
        <v>0</v>
      </c>
      <c r="H164" s="170">
        <v>0</v>
      </c>
      <c r="I164" s="170">
        <v>185.05799999999999</v>
      </c>
      <c r="J164" s="170">
        <v>246.744</v>
      </c>
      <c r="K164" s="170">
        <v>0</v>
      </c>
      <c r="L164" s="170">
        <v>431.80200000000002</v>
      </c>
      <c r="M164" s="172">
        <v>4</v>
      </c>
      <c r="N164" s="172">
        <v>3</v>
      </c>
      <c r="O164" s="166"/>
      <c r="P164" s="166"/>
      <c r="Q164" s="166"/>
      <c r="R164" s="166"/>
      <c r="S164" s="166"/>
      <c r="T164" s="166"/>
    </row>
    <row r="165" spans="1:20" ht="33" x14ac:dyDescent="0.3">
      <c r="A165" s="167" t="s">
        <v>986</v>
      </c>
      <c r="B165" s="168" t="s">
        <v>338</v>
      </c>
      <c r="C165" s="169" t="s">
        <v>137</v>
      </c>
      <c r="D165" s="169" t="s">
        <v>128</v>
      </c>
      <c r="E165" s="170">
        <v>43.476933333333335</v>
      </c>
      <c r="F165" s="171">
        <v>53.125200000000007</v>
      </c>
      <c r="G165" s="170">
        <v>259.41300000000001</v>
      </c>
      <c r="H165" s="170">
        <v>0</v>
      </c>
      <c r="I165" s="170">
        <v>74.709999999999994</v>
      </c>
      <c r="J165" s="170">
        <v>318.03100000000001</v>
      </c>
      <c r="K165" s="170">
        <v>0</v>
      </c>
      <c r="L165" s="170">
        <v>652.154</v>
      </c>
      <c r="M165" s="172">
        <v>15</v>
      </c>
      <c r="N165" s="172">
        <v>13</v>
      </c>
      <c r="O165" s="166"/>
      <c r="P165" s="166"/>
      <c r="Q165" s="166"/>
      <c r="R165" s="166"/>
      <c r="S165" s="166"/>
      <c r="T165" s="166"/>
    </row>
    <row r="166" spans="1:20" x14ac:dyDescent="0.3">
      <c r="A166" s="167"/>
      <c r="B166" s="168" t="s">
        <v>215</v>
      </c>
      <c r="C166" s="169" t="s">
        <v>137</v>
      </c>
      <c r="D166" s="169" t="s">
        <v>128</v>
      </c>
      <c r="E166" s="170">
        <v>38.179199999999994</v>
      </c>
      <c r="F166" s="171">
        <v>38.179199999999994</v>
      </c>
      <c r="G166" s="170">
        <v>0</v>
      </c>
      <c r="H166" s="170">
        <v>0</v>
      </c>
      <c r="I166" s="170">
        <v>0</v>
      </c>
      <c r="J166" s="170">
        <v>318.654</v>
      </c>
      <c r="K166" s="170">
        <v>63.137999999999998</v>
      </c>
      <c r="L166" s="170">
        <v>381.79199999999997</v>
      </c>
      <c r="M166" s="172">
        <v>10</v>
      </c>
      <c r="N166" s="172">
        <v>9</v>
      </c>
      <c r="O166" s="166"/>
      <c r="P166" s="166"/>
      <c r="Q166" s="166"/>
      <c r="R166" s="166"/>
      <c r="S166" s="166"/>
      <c r="T166" s="166"/>
    </row>
    <row r="167" spans="1:20" x14ac:dyDescent="0.3">
      <c r="A167" s="167"/>
      <c r="B167" s="168" t="s">
        <v>216</v>
      </c>
      <c r="C167" s="169" t="s">
        <v>137</v>
      </c>
      <c r="D167" s="169" t="s">
        <v>128</v>
      </c>
      <c r="E167" s="170">
        <v>38.179199999999994</v>
      </c>
      <c r="F167" s="171">
        <v>38.179199999999994</v>
      </c>
      <c r="G167" s="170">
        <v>0</v>
      </c>
      <c r="H167" s="170">
        <v>0</v>
      </c>
      <c r="I167" s="170">
        <v>0</v>
      </c>
      <c r="J167" s="170">
        <v>318.654</v>
      </c>
      <c r="K167" s="170">
        <v>63.137999999999998</v>
      </c>
      <c r="L167" s="170">
        <v>381.79199999999997</v>
      </c>
      <c r="M167" s="172">
        <v>10</v>
      </c>
      <c r="N167" s="172">
        <v>9</v>
      </c>
      <c r="O167" s="166"/>
      <c r="P167" s="166"/>
      <c r="Q167" s="166"/>
      <c r="R167" s="166"/>
      <c r="S167" s="166"/>
      <c r="T167" s="166"/>
    </row>
    <row r="168" spans="1:20" x14ac:dyDescent="0.3">
      <c r="A168" s="167"/>
      <c r="B168" s="168" t="s">
        <v>219</v>
      </c>
      <c r="C168" s="169" t="s">
        <v>137</v>
      </c>
      <c r="D168" s="169" t="s">
        <v>128</v>
      </c>
      <c r="E168" s="170">
        <v>38.179199999999994</v>
      </c>
      <c r="F168" s="171">
        <v>38.179199999999994</v>
      </c>
      <c r="G168" s="170">
        <v>0</v>
      </c>
      <c r="H168" s="170">
        <v>0</v>
      </c>
      <c r="I168" s="170">
        <v>0</v>
      </c>
      <c r="J168" s="170">
        <v>318.654</v>
      </c>
      <c r="K168" s="170">
        <v>63.137999999999998</v>
      </c>
      <c r="L168" s="170">
        <v>381.79199999999997</v>
      </c>
      <c r="M168" s="172">
        <v>10</v>
      </c>
      <c r="N168" s="172">
        <v>9</v>
      </c>
      <c r="O168" s="166"/>
      <c r="P168" s="166"/>
      <c r="Q168" s="166"/>
      <c r="R168" s="166"/>
      <c r="S168" s="166"/>
      <c r="T168" s="166"/>
    </row>
    <row r="169" spans="1:20" x14ac:dyDescent="0.3">
      <c r="A169" s="167"/>
      <c r="B169" s="168" t="s">
        <v>243</v>
      </c>
      <c r="C169" s="169" t="s">
        <v>137</v>
      </c>
      <c r="D169" s="169" t="s">
        <v>128</v>
      </c>
      <c r="E169" s="170">
        <v>24.180399999999999</v>
      </c>
      <c r="F169" s="171">
        <v>24.180399999999999</v>
      </c>
      <c r="G169" s="170">
        <v>0</v>
      </c>
      <c r="H169" s="170">
        <v>0</v>
      </c>
      <c r="I169" s="170">
        <v>74.709999999999994</v>
      </c>
      <c r="J169" s="170">
        <v>167.09399999999999</v>
      </c>
      <c r="K169" s="170">
        <v>0</v>
      </c>
      <c r="L169" s="170">
        <v>241.80399999999997</v>
      </c>
      <c r="M169" s="172">
        <v>10</v>
      </c>
      <c r="N169" s="172">
        <v>9</v>
      </c>
      <c r="O169" s="166"/>
      <c r="P169" s="166"/>
      <c r="Q169" s="166"/>
      <c r="R169" s="166"/>
      <c r="S169" s="166"/>
      <c r="T169" s="166"/>
    </row>
    <row r="170" spans="1:20" x14ac:dyDescent="0.3">
      <c r="A170" s="167"/>
      <c r="B170" s="168" t="s">
        <v>652</v>
      </c>
      <c r="C170" s="169" t="s">
        <v>137</v>
      </c>
      <c r="D170" s="169" t="s">
        <v>128</v>
      </c>
      <c r="E170" s="170">
        <v>24.180399999999999</v>
      </c>
      <c r="F170" s="171">
        <v>24.180399999999999</v>
      </c>
      <c r="G170" s="170">
        <v>0</v>
      </c>
      <c r="H170" s="170">
        <v>0</v>
      </c>
      <c r="I170" s="170">
        <v>74.709999999999994</v>
      </c>
      <c r="J170" s="170">
        <v>167.09399999999999</v>
      </c>
      <c r="K170" s="170">
        <v>0</v>
      </c>
      <c r="L170" s="170">
        <v>241.80399999999997</v>
      </c>
      <c r="M170" s="172">
        <v>10</v>
      </c>
      <c r="N170" s="172">
        <v>9</v>
      </c>
      <c r="O170" s="166"/>
      <c r="P170" s="166"/>
      <c r="Q170" s="166"/>
      <c r="R170" s="166"/>
      <c r="S170" s="166"/>
      <c r="T170" s="166"/>
    </row>
    <row r="171" spans="1:20" x14ac:dyDescent="0.3">
      <c r="A171" s="167"/>
      <c r="B171" s="168" t="s">
        <v>654</v>
      </c>
      <c r="C171" s="169" t="s">
        <v>137</v>
      </c>
      <c r="D171" s="169" t="s">
        <v>128</v>
      </c>
      <c r="E171" s="170">
        <v>82.070000000000007</v>
      </c>
      <c r="F171" s="171">
        <v>82.070000000000007</v>
      </c>
      <c r="G171" s="170">
        <v>259.41300000000001</v>
      </c>
      <c r="H171" s="170">
        <v>0</v>
      </c>
      <c r="I171" s="170">
        <v>0</v>
      </c>
      <c r="J171" s="170">
        <v>150.93700000000001</v>
      </c>
      <c r="K171" s="170">
        <v>0</v>
      </c>
      <c r="L171" s="170">
        <v>410.35</v>
      </c>
      <c r="M171" s="172">
        <v>5</v>
      </c>
      <c r="N171" s="172">
        <v>4</v>
      </c>
      <c r="O171" s="166"/>
      <c r="P171" s="166"/>
      <c r="Q171" s="166"/>
      <c r="R171" s="166"/>
      <c r="S171" s="166"/>
      <c r="T171" s="166"/>
    </row>
    <row r="172" spans="1:20" ht="33" x14ac:dyDescent="0.3">
      <c r="A172" s="167" t="s">
        <v>990</v>
      </c>
      <c r="B172" s="168" t="s">
        <v>339</v>
      </c>
      <c r="C172" s="169" t="s">
        <v>137</v>
      </c>
      <c r="D172" s="169" t="s">
        <v>128</v>
      </c>
      <c r="E172" s="170">
        <v>106.26168750000001</v>
      </c>
      <c r="F172" s="171">
        <v>107.29936666666667</v>
      </c>
      <c r="G172" s="170">
        <v>703.36599999999999</v>
      </c>
      <c r="H172" s="170">
        <v>0</v>
      </c>
      <c r="I172" s="170">
        <v>549.73599999999999</v>
      </c>
      <c r="J172" s="170">
        <v>437.08500000000004</v>
      </c>
      <c r="K172" s="170">
        <v>10</v>
      </c>
      <c r="L172" s="170">
        <v>1700.1870000000001</v>
      </c>
      <c r="M172" s="172">
        <v>16</v>
      </c>
      <c r="N172" s="172">
        <v>12</v>
      </c>
      <c r="O172" s="166"/>
      <c r="P172" s="166"/>
      <c r="Q172" s="166"/>
      <c r="R172" s="166"/>
      <c r="S172" s="166"/>
      <c r="T172" s="166"/>
    </row>
    <row r="173" spans="1:20" x14ac:dyDescent="0.3">
      <c r="A173" s="167"/>
      <c r="B173" s="168" t="s">
        <v>340</v>
      </c>
      <c r="C173" s="169" t="s">
        <v>137</v>
      </c>
      <c r="D173" s="169" t="s">
        <v>128</v>
      </c>
      <c r="E173" s="170">
        <v>114.59033333333332</v>
      </c>
      <c r="F173" s="171">
        <v>114.59033333333332</v>
      </c>
      <c r="G173" s="170">
        <v>224.51499999999999</v>
      </c>
      <c r="H173" s="170">
        <v>0</v>
      </c>
      <c r="I173" s="170"/>
      <c r="J173" s="170">
        <v>119.256</v>
      </c>
      <c r="K173" s="170">
        <v>0</v>
      </c>
      <c r="L173" s="170">
        <v>343.77099999999996</v>
      </c>
      <c r="M173" s="172">
        <v>3</v>
      </c>
      <c r="N173" s="172">
        <v>2</v>
      </c>
      <c r="O173" s="166"/>
      <c r="P173" s="166"/>
      <c r="Q173" s="166"/>
      <c r="R173" s="166"/>
      <c r="S173" s="166"/>
      <c r="T173" s="166"/>
    </row>
    <row r="174" spans="1:20" x14ac:dyDescent="0.3">
      <c r="A174" s="167"/>
      <c r="B174" s="168" t="s">
        <v>223</v>
      </c>
      <c r="C174" s="169" t="s">
        <v>137</v>
      </c>
      <c r="D174" s="169" t="s">
        <v>128</v>
      </c>
      <c r="E174" s="170">
        <v>51.1755</v>
      </c>
      <c r="F174" s="171">
        <v>51.1755</v>
      </c>
      <c r="G174" s="170">
        <v>0</v>
      </c>
      <c r="H174" s="170">
        <v>0</v>
      </c>
      <c r="I174" s="170">
        <v>0</v>
      </c>
      <c r="J174" s="170">
        <v>195.702</v>
      </c>
      <c r="K174" s="170">
        <v>9</v>
      </c>
      <c r="L174" s="170">
        <v>204.702</v>
      </c>
      <c r="M174" s="172">
        <v>4</v>
      </c>
      <c r="N174" s="172">
        <v>3</v>
      </c>
      <c r="O174" s="166"/>
      <c r="P174" s="166"/>
      <c r="Q174" s="166"/>
      <c r="R174" s="166"/>
      <c r="S174" s="166"/>
      <c r="T174" s="166"/>
    </row>
    <row r="175" spans="1:20" x14ac:dyDescent="0.3">
      <c r="A175" s="167"/>
      <c r="B175" s="168" t="s">
        <v>224</v>
      </c>
      <c r="C175" s="169" t="s">
        <v>137</v>
      </c>
      <c r="D175" s="169" t="s">
        <v>128</v>
      </c>
      <c r="E175" s="170">
        <v>48.9255</v>
      </c>
      <c r="F175" s="171">
        <v>48.9255</v>
      </c>
      <c r="G175" s="170">
        <v>0</v>
      </c>
      <c r="H175" s="170">
        <v>0</v>
      </c>
      <c r="I175" s="170">
        <v>0</v>
      </c>
      <c r="J175" s="170">
        <v>195.702</v>
      </c>
      <c r="K175" s="170">
        <v>0</v>
      </c>
      <c r="L175" s="170">
        <v>195.702</v>
      </c>
      <c r="M175" s="172">
        <v>4</v>
      </c>
      <c r="N175" s="172">
        <v>3</v>
      </c>
      <c r="O175" s="166"/>
      <c r="P175" s="166"/>
      <c r="Q175" s="166"/>
      <c r="R175" s="166"/>
      <c r="S175" s="166"/>
      <c r="T175" s="166"/>
    </row>
    <row r="176" spans="1:20" x14ac:dyDescent="0.3">
      <c r="A176" s="167"/>
      <c r="B176" s="168" t="s">
        <v>659</v>
      </c>
      <c r="C176" s="169" t="s">
        <v>137</v>
      </c>
      <c r="D176" s="169" t="s">
        <v>128</v>
      </c>
      <c r="E176" s="170">
        <v>62.068799999999996</v>
      </c>
      <c r="F176" s="171">
        <v>62.068799999999996</v>
      </c>
      <c r="G176" s="170">
        <v>216.887</v>
      </c>
      <c r="H176" s="170">
        <v>0</v>
      </c>
      <c r="I176" s="170">
        <v>0</v>
      </c>
      <c r="J176" s="170">
        <v>82.613</v>
      </c>
      <c r="K176" s="170">
        <v>10.843999999999999</v>
      </c>
      <c r="L176" s="170">
        <v>310.34399999999999</v>
      </c>
      <c r="M176" s="172">
        <v>5</v>
      </c>
      <c r="N176" s="172">
        <v>4</v>
      </c>
      <c r="O176" s="166"/>
      <c r="P176" s="166"/>
      <c r="Q176" s="166"/>
      <c r="R176" s="166"/>
      <c r="S176" s="166"/>
      <c r="T176" s="166"/>
    </row>
    <row r="177" spans="1:20" x14ac:dyDescent="0.3">
      <c r="A177" s="167"/>
      <c r="B177" s="168" t="s">
        <v>660</v>
      </c>
      <c r="C177" s="169" t="s">
        <v>137</v>
      </c>
      <c r="D177" s="169" t="s">
        <v>128</v>
      </c>
      <c r="E177" s="170">
        <v>82.47999999999999</v>
      </c>
      <c r="F177" s="171">
        <v>82.47999999999999</v>
      </c>
      <c r="G177" s="170">
        <v>0</v>
      </c>
      <c r="H177" s="170">
        <v>0</v>
      </c>
      <c r="I177" s="170">
        <v>185.53</v>
      </c>
      <c r="J177" s="170">
        <v>144.38999999999999</v>
      </c>
      <c r="K177" s="170">
        <v>0</v>
      </c>
      <c r="L177" s="170">
        <v>329.91999999999996</v>
      </c>
      <c r="M177" s="172">
        <v>4</v>
      </c>
      <c r="N177" s="172">
        <v>3</v>
      </c>
      <c r="O177" s="166"/>
      <c r="P177" s="166"/>
      <c r="Q177" s="166"/>
      <c r="R177" s="166"/>
      <c r="S177" s="166"/>
      <c r="T177" s="166"/>
    </row>
    <row r="178" spans="1:20" x14ac:dyDescent="0.3">
      <c r="A178" s="167"/>
      <c r="B178" s="168" t="s">
        <v>661</v>
      </c>
      <c r="C178" s="169" t="s">
        <v>137</v>
      </c>
      <c r="D178" s="169" t="s">
        <v>128</v>
      </c>
      <c r="E178" s="170">
        <v>82.778750000000002</v>
      </c>
      <c r="F178" s="171">
        <v>82.778750000000002</v>
      </c>
      <c r="G178" s="170">
        <v>0</v>
      </c>
      <c r="H178" s="170">
        <v>0</v>
      </c>
      <c r="I178" s="170">
        <v>186.72499999999999</v>
      </c>
      <c r="J178" s="170">
        <v>144.38999999999999</v>
      </c>
      <c r="K178" s="170">
        <v>0</v>
      </c>
      <c r="L178" s="170">
        <v>331.11500000000001</v>
      </c>
      <c r="M178" s="172">
        <v>4</v>
      </c>
      <c r="N178" s="172">
        <v>3</v>
      </c>
      <c r="O178" s="166"/>
      <c r="P178" s="166"/>
      <c r="Q178" s="166"/>
      <c r="R178" s="166"/>
      <c r="S178" s="166"/>
      <c r="T178" s="166"/>
    </row>
    <row r="179" spans="1:20" x14ac:dyDescent="0.3">
      <c r="A179" s="167"/>
      <c r="B179" s="168" t="s">
        <v>665</v>
      </c>
      <c r="C179" s="169" t="s">
        <v>137</v>
      </c>
      <c r="D179" s="169" t="s">
        <v>128</v>
      </c>
      <c r="E179" s="170">
        <v>24.304749999999999</v>
      </c>
      <c r="F179" s="171">
        <v>24.304749999999999</v>
      </c>
      <c r="G179" s="170">
        <v>0</v>
      </c>
      <c r="H179" s="170">
        <v>0</v>
      </c>
      <c r="I179" s="170">
        <v>0</v>
      </c>
      <c r="J179" s="170">
        <v>94.968999999999994</v>
      </c>
      <c r="K179" s="170">
        <v>2.25</v>
      </c>
      <c r="L179" s="170">
        <v>97.218999999999994</v>
      </c>
      <c r="M179" s="172">
        <v>4</v>
      </c>
      <c r="N179" s="172">
        <v>3</v>
      </c>
      <c r="O179" s="166"/>
      <c r="P179" s="166"/>
      <c r="Q179" s="166"/>
      <c r="R179" s="166"/>
      <c r="S179" s="166"/>
      <c r="T179" s="166"/>
    </row>
    <row r="180" spans="1:20" x14ac:dyDescent="0.3">
      <c r="A180" s="167"/>
      <c r="B180" s="168" t="s">
        <v>666</v>
      </c>
      <c r="C180" s="169" t="s">
        <v>137</v>
      </c>
      <c r="D180" s="169" t="s">
        <v>128</v>
      </c>
      <c r="E180" s="170">
        <v>13.555199999999999</v>
      </c>
      <c r="F180" s="171">
        <v>13.555199999999999</v>
      </c>
      <c r="G180" s="170">
        <v>0</v>
      </c>
      <c r="H180" s="170">
        <v>0</v>
      </c>
      <c r="I180" s="170">
        <v>0</v>
      </c>
      <c r="J180" s="170">
        <v>67.775999999999996</v>
      </c>
      <c r="K180" s="170">
        <v>0</v>
      </c>
      <c r="L180" s="170">
        <v>67.775999999999996</v>
      </c>
      <c r="M180" s="172">
        <v>5</v>
      </c>
      <c r="N180" s="172">
        <v>4</v>
      </c>
      <c r="O180" s="166"/>
      <c r="P180" s="166"/>
      <c r="Q180" s="166"/>
      <c r="R180" s="166"/>
      <c r="S180" s="166"/>
      <c r="T180" s="166"/>
    </row>
    <row r="181" spans="1:20" ht="33" x14ac:dyDescent="0.3">
      <c r="A181" s="167" t="s">
        <v>1037</v>
      </c>
      <c r="B181" s="168" t="s">
        <v>341</v>
      </c>
      <c r="C181" s="169" t="s">
        <v>137</v>
      </c>
      <c r="D181" s="169" t="s">
        <v>128</v>
      </c>
      <c r="E181" s="170">
        <v>9.0114444444444448</v>
      </c>
      <c r="F181" s="171">
        <v>9.2820999999999998</v>
      </c>
      <c r="G181" s="170">
        <v>0</v>
      </c>
      <c r="H181" s="170">
        <v>0</v>
      </c>
      <c r="I181" s="170">
        <v>5.9279999999999999</v>
      </c>
      <c r="J181" s="170">
        <v>0</v>
      </c>
      <c r="K181" s="170">
        <v>75.175000000000011</v>
      </c>
      <c r="L181" s="170">
        <v>81.103000000000009</v>
      </c>
      <c r="M181" s="172">
        <v>9</v>
      </c>
      <c r="N181" s="172">
        <v>7</v>
      </c>
      <c r="O181" s="166"/>
      <c r="P181" s="166"/>
      <c r="Q181" s="166"/>
      <c r="R181" s="166"/>
      <c r="S181" s="166"/>
      <c r="T181" s="166"/>
    </row>
    <row r="182" spans="1:20" x14ac:dyDescent="0.3">
      <c r="A182" s="167"/>
      <c r="B182" s="168" t="s">
        <v>342</v>
      </c>
      <c r="C182" s="169" t="s">
        <v>137</v>
      </c>
      <c r="D182" s="169" t="s">
        <v>128</v>
      </c>
      <c r="E182" s="170">
        <v>1.7253333333333332</v>
      </c>
      <c r="F182" s="171">
        <v>1.7010000000000001</v>
      </c>
      <c r="G182" s="170">
        <v>0</v>
      </c>
      <c r="H182" s="170">
        <v>0</v>
      </c>
      <c r="I182" s="170">
        <v>5.9279999999999999</v>
      </c>
      <c r="J182" s="170">
        <v>0</v>
      </c>
      <c r="K182" s="170">
        <v>9.6</v>
      </c>
      <c r="L182" s="170">
        <v>15.527999999999999</v>
      </c>
      <c r="M182" s="172">
        <v>9</v>
      </c>
      <c r="N182" s="172">
        <v>7</v>
      </c>
      <c r="O182" s="166"/>
      <c r="P182" s="166"/>
      <c r="Q182" s="166"/>
      <c r="R182" s="166"/>
      <c r="S182" s="166"/>
      <c r="T182" s="166"/>
    </row>
    <row r="183" spans="1:20" x14ac:dyDescent="0.3">
      <c r="A183" s="167"/>
      <c r="B183" s="168" t="s">
        <v>343</v>
      </c>
      <c r="C183" s="169" t="s">
        <v>137</v>
      </c>
      <c r="D183" s="169" t="s">
        <v>128</v>
      </c>
      <c r="E183" s="170">
        <v>1.125</v>
      </c>
      <c r="F183" s="171">
        <v>1.125</v>
      </c>
      <c r="G183" s="170">
        <v>0</v>
      </c>
      <c r="H183" s="170">
        <v>0</v>
      </c>
      <c r="I183" s="170">
        <v>0</v>
      </c>
      <c r="J183" s="170">
        <v>0</v>
      </c>
      <c r="K183" s="170">
        <v>4.5</v>
      </c>
      <c r="L183" s="170">
        <v>4.5</v>
      </c>
      <c r="M183" s="172">
        <v>4</v>
      </c>
      <c r="N183" s="172">
        <v>3</v>
      </c>
      <c r="O183" s="166"/>
      <c r="P183" s="166"/>
      <c r="Q183" s="166"/>
      <c r="R183" s="166"/>
      <c r="S183" s="166"/>
      <c r="T183" s="166"/>
    </row>
    <row r="184" spans="1:20" x14ac:dyDescent="0.3">
      <c r="A184" s="167"/>
      <c r="B184" s="168" t="s">
        <v>344</v>
      </c>
      <c r="C184" s="169" t="s">
        <v>137</v>
      </c>
      <c r="D184" s="169" t="s">
        <v>128</v>
      </c>
      <c r="E184" s="170">
        <v>0.43</v>
      </c>
      <c r="F184" s="171">
        <v>0.43</v>
      </c>
      <c r="G184" s="170">
        <v>0</v>
      </c>
      <c r="H184" s="170">
        <v>0</v>
      </c>
      <c r="I184" s="170">
        <v>0</v>
      </c>
      <c r="J184" s="170">
        <v>0</v>
      </c>
      <c r="K184" s="170">
        <v>1.72</v>
      </c>
      <c r="L184" s="170">
        <v>1.72</v>
      </c>
      <c r="M184" s="172">
        <v>4</v>
      </c>
      <c r="N184" s="172">
        <v>3</v>
      </c>
      <c r="O184" s="166"/>
      <c r="P184" s="166"/>
      <c r="Q184" s="166"/>
      <c r="R184" s="166"/>
      <c r="S184" s="166"/>
      <c r="T184" s="166"/>
    </row>
    <row r="185" spans="1:20" x14ac:dyDescent="0.3">
      <c r="A185" s="167" t="s">
        <v>996</v>
      </c>
      <c r="B185" s="168" t="s">
        <v>154</v>
      </c>
      <c r="C185" s="169" t="s">
        <v>137</v>
      </c>
      <c r="D185" s="169" t="s">
        <v>128</v>
      </c>
      <c r="E185" s="170">
        <v>252.44966666666664</v>
      </c>
      <c r="F185" s="171">
        <v>252.44966666666664</v>
      </c>
      <c r="G185" s="170">
        <v>466</v>
      </c>
      <c r="H185" s="170">
        <v>0</v>
      </c>
      <c r="I185" s="170">
        <v>139.74199999999999</v>
      </c>
      <c r="J185" s="170">
        <v>151.607</v>
      </c>
      <c r="K185" s="170">
        <v>0</v>
      </c>
      <c r="L185" s="170">
        <v>757.34899999999993</v>
      </c>
      <c r="M185" s="172">
        <v>3</v>
      </c>
      <c r="N185" s="172">
        <v>2</v>
      </c>
      <c r="O185" s="166"/>
      <c r="P185" s="166"/>
      <c r="Q185" s="166"/>
      <c r="R185" s="166"/>
      <c r="S185" s="166"/>
      <c r="T185" s="166"/>
    </row>
    <row r="186" spans="1:20" x14ac:dyDescent="0.3">
      <c r="A186" s="167"/>
      <c r="B186" s="168" t="s">
        <v>668</v>
      </c>
      <c r="C186" s="169" t="s">
        <v>137</v>
      </c>
      <c r="D186" s="169" t="s">
        <v>128</v>
      </c>
      <c r="E186" s="170">
        <v>145.78333333333333</v>
      </c>
      <c r="F186" s="171">
        <v>145.78333333333333</v>
      </c>
      <c r="G186" s="170">
        <v>188.7</v>
      </c>
      <c r="H186" s="170">
        <v>0</v>
      </c>
      <c r="I186" s="170">
        <v>124.538</v>
      </c>
      <c r="J186" s="170">
        <v>124.11199999999999</v>
      </c>
      <c r="K186" s="170">
        <v>0</v>
      </c>
      <c r="L186" s="170">
        <v>437.35</v>
      </c>
      <c r="M186" s="172">
        <v>3</v>
      </c>
      <c r="N186" s="172">
        <v>2</v>
      </c>
      <c r="O186" s="166"/>
      <c r="P186" s="166"/>
      <c r="Q186" s="166"/>
      <c r="R186" s="166"/>
      <c r="S186" s="166"/>
      <c r="T186" s="166"/>
    </row>
    <row r="187" spans="1:20" x14ac:dyDescent="0.3">
      <c r="A187" s="167" t="s">
        <v>997</v>
      </c>
      <c r="B187" s="168" t="s">
        <v>225</v>
      </c>
      <c r="C187" s="169" t="s">
        <v>137</v>
      </c>
      <c r="D187" s="169" t="s">
        <v>128</v>
      </c>
      <c r="E187" s="170">
        <v>116.25028571428571</v>
      </c>
      <c r="F187" s="171">
        <v>115.95704166666667</v>
      </c>
      <c r="G187" s="170">
        <v>487.54899999999998</v>
      </c>
      <c r="H187" s="170">
        <v>0</v>
      </c>
      <c r="I187" s="170">
        <v>151.54300000000001</v>
      </c>
      <c r="J187" s="170">
        <v>174.66</v>
      </c>
      <c r="K187" s="170">
        <v>0</v>
      </c>
      <c r="L187" s="170">
        <v>813.75199999999995</v>
      </c>
      <c r="M187" s="172">
        <v>7</v>
      </c>
      <c r="N187" s="172">
        <v>5</v>
      </c>
      <c r="O187" s="166"/>
      <c r="P187" s="166"/>
      <c r="Q187" s="166"/>
      <c r="R187" s="166"/>
      <c r="S187" s="166"/>
      <c r="T187" s="166"/>
    </row>
    <row r="188" spans="1:20" x14ac:dyDescent="0.3">
      <c r="A188" s="167"/>
      <c r="B188" s="168" t="s">
        <v>345</v>
      </c>
      <c r="C188" s="169" t="s">
        <v>137</v>
      </c>
      <c r="D188" s="169" t="s">
        <v>128</v>
      </c>
      <c r="E188" s="170">
        <v>77.472333333333339</v>
      </c>
      <c r="F188" s="171">
        <v>77.472333333333339</v>
      </c>
      <c r="G188" s="170">
        <v>126.026</v>
      </c>
      <c r="H188" s="170">
        <v>0</v>
      </c>
      <c r="I188" s="170">
        <v>37.152000000000001</v>
      </c>
      <c r="J188" s="170">
        <v>69.239000000000004</v>
      </c>
      <c r="K188" s="170">
        <v>0</v>
      </c>
      <c r="L188" s="170">
        <v>232.417</v>
      </c>
      <c r="M188" s="172">
        <v>3</v>
      </c>
      <c r="N188" s="172">
        <v>2</v>
      </c>
      <c r="O188" s="166"/>
      <c r="P188" s="166"/>
      <c r="Q188" s="166"/>
      <c r="R188" s="166"/>
      <c r="S188" s="166"/>
      <c r="T188" s="166"/>
    </row>
    <row r="189" spans="1:20" x14ac:dyDescent="0.3">
      <c r="A189" s="167"/>
      <c r="B189" s="168" t="s">
        <v>346</v>
      </c>
      <c r="C189" s="169" t="s">
        <v>137</v>
      </c>
      <c r="D189" s="169" t="s">
        <v>128</v>
      </c>
      <c r="E189" s="170">
        <v>118.00975</v>
      </c>
      <c r="F189" s="171">
        <v>118.00975</v>
      </c>
      <c r="G189" s="170">
        <v>323.99700000000001</v>
      </c>
      <c r="H189" s="170">
        <v>0</v>
      </c>
      <c r="I189" s="170">
        <v>77.239000000000004</v>
      </c>
      <c r="J189" s="170">
        <v>70.802999999999997</v>
      </c>
      <c r="K189" s="170">
        <v>0</v>
      </c>
      <c r="L189" s="170">
        <v>472.03899999999999</v>
      </c>
      <c r="M189" s="172">
        <v>4</v>
      </c>
      <c r="N189" s="172">
        <v>3</v>
      </c>
      <c r="O189" s="166"/>
      <c r="P189" s="166"/>
      <c r="Q189" s="166"/>
      <c r="R189" s="166"/>
      <c r="S189" s="166"/>
      <c r="T189" s="166"/>
    </row>
    <row r="190" spans="1:20" x14ac:dyDescent="0.3">
      <c r="A190" s="167"/>
      <c r="B190" s="168" t="s">
        <v>347</v>
      </c>
      <c r="C190" s="169" t="s">
        <v>137</v>
      </c>
      <c r="D190" s="169" t="s">
        <v>128</v>
      </c>
      <c r="E190" s="170">
        <v>125.57333333333334</v>
      </c>
      <c r="F190" s="171">
        <v>125.57333333333334</v>
      </c>
      <c r="G190" s="170">
        <v>192.24299999999999</v>
      </c>
      <c r="H190" s="170">
        <v>0</v>
      </c>
      <c r="I190" s="170">
        <v>323.851</v>
      </c>
      <c r="J190" s="170">
        <v>237.346</v>
      </c>
      <c r="K190" s="170">
        <v>0</v>
      </c>
      <c r="L190" s="170">
        <v>753.44</v>
      </c>
      <c r="M190" s="172">
        <v>6</v>
      </c>
      <c r="N190" s="172">
        <v>5</v>
      </c>
      <c r="O190" s="166"/>
      <c r="P190" s="166"/>
      <c r="Q190" s="166"/>
      <c r="R190" s="166"/>
      <c r="S190" s="166"/>
      <c r="T190" s="166"/>
    </row>
    <row r="191" spans="1:20" x14ac:dyDescent="0.3">
      <c r="A191" s="167"/>
      <c r="B191" s="168" t="s">
        <v>348</v>
      </c>
      <c r="C191" s="169" t="s">
        <v>137</v>
      </c>
      <c r="D191" s="169" t="s">
        <v>128</v>
      </c>
      <c r="E191" s="170">
        <v>82.46050000000001</v>
      </c>
      <c r="F191" s="171">
        <v>82.46050000000001</v>
      </c>
      <c r="G191" s="170">
        <v>183</v>
      </c>
      <c r="H191" s="170">
        <v>0</v>
      </c>
      <c r="I191" s="170">
        <v>80.864000000000004</v>
      </c>
      <c r="J191" s="170">
        <v>65.977999999999994</v>
      </c>
      <c r="K191" s="170">
        <v>0</v>
      </c>
      <c r="L191" s="170">
        <v>329.84200000000004</v>
      </c>
      <c r="M191" s="172">
        <v>4</v>
      </c>
      <c r="N191" s="172">
        <v>3</v>
      </c>
      <c r="O191" s="166"/>
      <c r="P191" s="166"/>
      <c r="Q191" s="166"/>
      <c r="R191" s="166"/>
      <c r="S191" s="166"/>
      <c r="T191" s="166"/>
    </row>
    <row r="192" spans="1:20" x14ac:dyDescent="0.3">
      <c r="A192" s="167"/>
      <c r="B192" s="168" t="s">
        <v>226</v>
      </c>
      <c r="C192" s="169" t="s">
        <v>137</v>
      </c>
      <c r="D192" s="169" t="s">
        <v>128</v>
      </c>
      <c r="E192" s="170">
        <v>183.41049999999998</v>
      </c>
      <c r="F192" s="171">
        <v>183.41049999999998</v>
      </c>
      <c r="G192" s="170">
        <v>328.00599999999997</v>
      </c>
      <c r="H192" s="170">
        <v>0</v>
      </c>
      <c r="I192" s="170">
        <v>161.81299999999999</v>
      </c>
      <c r="J192" s="170">
        <v>243.82300000000001</v>
      </c>
      <c r="K192" s="170">
        <v>0</v>
      </c>
      <c r="L192" s="170">
        <v>733.64199999999994</v>
      </c>
      <c r="M192" s="172">
        <v>4</v>
      </c>
      <c r="N192" s="172">
        <v>3</v>
      </c>
      <c r="O192" s="166"/>
      <c r="P192" s="166"/>
      <c r="Q192" s="166"/>
      <c r="R192" s="166"/>
      <c r="S192" s="166"/>
      <c r="T192" s="166"/>
    </row>
    <row r="193" spans="1:20" x14ac:dyDescent="0.3">
      <c r="A193" s="167"/>
      <c r="B193" s="168" t="s">
        <v>349</v>
      </c>
      <c r="C193" s="169" t="s">
        <v>137</v>
      </c>
      <c r="D193" s="169" t="s">
        <v>128</v>
      </c>
      <c r="E193" s="170">
        <v>98.956000000000003</v>
      </c>
      <c r="F193" s="171">
        <v>98.956000000000003</v>
      </c>
      <c r="G193" s="170">
        <v>150.12100000000001</v>
      </c>
      <c r="H193" s="170">
        <v>0</v>
      </c>
      <c r="I193" s="170">
        <v>78.944999999999993</v>
      </c>
      <c r="J193" s="170">
        <v>67.802000000000007</v>
      </c>
      <c r="K193" s="170">
        <v>0</v>
      </c>
      <c r="L193" s="170">
        <v>296.86799999999999</v>
      </c>
      <c r="M193" s="172">
        <v>3</v>
      </c>
      <c r="N193" s="172">
        <v>2</v>
      </c>
      <c r="O193" s="166"/>
      <c r="P193" s="166"/>
      <c r="Q193" s="166"/>
      <c r="R193" s="166"/>
      <c r="S193" s="166"/>
      <c r="T193" s="166"/>
    </row>
    <row r="194" spans="1:20" x14ac:dyDescent="0.3">
      <c r="A194" s="167"/>
      <c r="B194" s="168" t="s">
        <v>233</v>
      </c>
      <c r="C194" s="169" t="s">
        <v>137</v>
      </c>
      <c r="D194" s="169" t="s">
        <v>128</v>
      </c>
      <c r="E194" s="170">
        <v>38.363714285714288</v>
      </c>
      <c r="F194" s="171">
        <v>38.363714285714288</v>
      </c>
      <c r="G194" s="170">
        <v>0</v>
      </c>
      <c r="H194" s="170">
        <v>0</v>
      </c>
      <c r="I194" s="170">
        <v>152.15700000000001</v>
      </c>
      <c r="J194" s="170">
        <v>116.389</v>
      </c>
      <c r="K194" s="170">
        <v>0</v>
      </c>
      <c r="L194" s="170">
        <v>268.54599999999999</v>
      </c>
      <c r="M194" s="172">
        <v>7</v>
      </c>
      <c r="N194" s="172">
        <v>6</v>
      </c>
      <c r="O194" s="166"/>
      <c r="P194" s="166"/>
      <c r="Q194" s="166"/>
      <c r="R194" s="166"/>
      <c r="S194" s="166"/>
      <c r="T194" s="166"/>
    </row>
    <row r="195" spans="1:20" x14ac:dyDescent="0.3">
      <c r="A195" s="167"/>
      <c r="B195" s="168" t="s">
        <v>672</v>
      </c>
      <c r="C195" s="169" t="s">
        <v>137</v>
      </c>
      <c r="D195" s="169" t="s">
        <v>128</v>
      </c>
      <c r="E195" s="170">
        <v>48.68944444444444</v>
      </c>
      <c r="F195" s="171">
        <v>66.185791666666674</v>
      </c>
      <c r="G195" s="170">
        <v>321.86900000000003</v>
      </c>
      <c r="H195" s="170">
        <v>0</v>
      </c>
      <c r="I195" s="170">
        <v>291.541</v>
      </c>
      <c r="J195" s="170">
        <v>253</v>
      </c>
      <c r="K195" s="170">
        <v>10</v>
      </c>
      <c r="L195" s="170">
        <v>876.41</v>
      </c>
      <c r="M195" s="172">
        <v>18</v>
      </c>
      <c r="N195" s="172">
        <v>14</v>
      </c>
      <c r="O195" s="166"/>
      <c r="P195" s="166"/>
      <c r="Q195" s="166"/>
      <c r="R195" s="166"/>
      <c r="S195" s="166"/>
      <c r="T195" s="166"/>
    </row>
    <row r="196" spans="1:20" x14ac:dyDescent="0.3">
      <c r="A196" s="167"/>
      <c r="B196" s="168" t="s">
        <v>673</v>
      </c>
      <c r="C196" s="169" t="s">
        <v>137</v>
      </c>
      <c r="D196" s="169" t="s">
        <v>128</v>
      </c>
      <c r="E196" s="170">
        <v>110.70899999999999</v>
      </c>
      <c r="F196" s="171">
        <v>110.70899999999999</v>
      </c>
      <c r="G196" s="170">
        <v>163.55199999999999</v>
      </c>
      <c r="H196" s="170">
        <v>0</v>
      </c>
      <c r="I196" s="170">
        <v>64.718000000000004</v>
      </c>
      <c r="J196" s="170">
        <v>103.857</v>
      </c>
      <c r="K196" s="170">
        <v>0</v>
      </c>
      <c r="L196" s="170">
        <v>332.12699999999995</v>
      </c>
      <c r="M196" s="172">
        <v>3</v>
      </c>
      <c r="N196" s="172">
        <v>2</v>
      </c>
      <c r="O196" s="166"/>
      <c r="P196" s="166"/>
      <c r="Q196" s="166"/>
      <c r="R196" s="166"/>
      <c r="S196" s="166"/>
      <c r="T196" s="166"/>
    </row>
    <row r="197" spans="1:20" x14ac:dyDescent="0.3">
      <c r="A197" s="167"/>
      <c r="B197" s="168" t="s">
        <v>675</v>
      </c>
      <c r="C197" s="169" t="s">
        <v>137</v>
      </c>
      <c r="D197" s="169" t="s">
        <v>128</v>
      </c>
      <c r="E197" s="170">
        <v>226.01333333333332</v>
      </c>
      <c r="F197" s="171">
        <v>226.01333333333332</v>
      </c>
      <c r="G197" s="170">
        <v>469.14800000000002</v>
      </c>
      <c r="H197" s="170">
        <v>0</v>
      </c>
      <c r="I197" s="170">
        <v>548.99199999999996</v>
      </c>
      <c r="J197" s="170">
        <v>337.94</v>
      </c>
      <c r="K197" s="170">
        <v>0</v>
      </c>
      <c r="L197" s="170">
        <v>1356.08</v>
      </c>
      <c r="M197" s="172">
        <v>6</v>
      </c>
      <c r="N197" s="172">
        <v>5</v>
      </c>
      <c r="O197" s="166"/>
      <c r="P197" s="166"/>
      <c r="Q197" s="166"/>
      <c r="R197" s="166"/>
      <c r="S197" s="166"/>
      <c r="T197" s="166"/>
    </row>
    <row r="198" spans="1:20" x14ac:dyDescent="0.3">
      <c r="A198" s="167"/>
      <c r="B198" s="168" t="s">
        <v>680</v>
      </c>
      <c r="C198" s="169" t="s">
        <v>137</v>
      </c>
      <c r="D198" s="169" t="s">
        <v>128</v>
      </c>
      <c r="E198" s="170">
        <v>79.364333333333335</v>
      </c>
      <c r="F198" s="171">
        <v>79.364333333333335</v>
      </c>
      <c r="G198" s="170">
        <v>284.089</v>
      </c>
      <c r="H198" s="170">
        <v>0</v>
      </c>
      <c r="I198" s="170">
        <v>85.778999999999996</v>
      </c>
      <c r="J198" s="170">
        <v>106.318</v>
      </c>
      <c r="K198" s="170">
        <v>0</v>
      </c>
      <c r="L198" s="170">
        <v>476.18599999999998</v>
      </c>
      <c r="M198" s="172">
        <v>6</v>
      </c>
      <c r="N198" s="172">
        <v>5</v>
      </c>
      <c r="O198" s="166"/>
      <c r="P198" s="166"/>
      <c r="Q198" s="166"/>
      <c r="R198" s="166"/>
      <c r="S198" s="166"/>
      <c r="T198" s="166"/>
    </row>
    <row r="199" spans="1:20" x14ac:dyDescent="0.3">
      <c r="A199" s="167"/>
      <c r="B199" s="168" t="s">
        <v>682</v>
      </c>
      <c r="C199" s="169" t="s">
        <v>137</v>
      </c>
      <c r="D199" s="169" t="s">
        <v>128</v>
      </c>
      <c r="E199" s="170">
        <v>79.364333333333335</v>
      </c>
      <c r="F199" s="171">
        <v>79.364333333333335</v>
      </c>
      <c r="G199" s="170">
        <v>284.089</v>
      </c>
      <c r="H199" s="170">
        <v>0</v>
      </c>
      <c r="I199" s="170">
        <v>85.778999999999996</v>
      </c>
      <c r="J199" s="170">
        <v>106.318</v>
      </c>
      <c r="K199" s="170">
        <v>0</v>
      </c>
      <c r="L199" s="170">
        <v>476.18599999999998</v>
      </c>
      <c r="M199" s="172">
        <v>6</v>
      </c>
      <c r="N199" s="172">
        <v>5</v>
      </c>
      <c r="O199" s="166"/>
      <c r="P199" s="166"/>
      <c r="Q199" s="166"/>
      <c r="R199" s="166"/>
      <c r="S199" s="166"/>
      <c r="T199" s="166"/>
    </row>
    <row r="200" spans="1:20" x14ac:dyDescent="0.3">
      <c r="A200" s="167"/>
      <c r="B200" s="168" t="s">
        <v>683</v>
      </c>
      <c r="C200" s="169" t="s">
        <v>137</v>
      </c>
      <c r="D200" s="169" t="s">
        <v>128</v>
      </c>
      <c r="E200" s="170">
        <v>79.364333333333335</v>
      </c>
      <c r="F200" s="171">
        <v>79.364333333333335</v>
      </c>
      <c r="G200" s="170">
        <v>284.089</v>
      </c>
      <c r="H200" s="170">
        <v>0</v>
      </c>
      <c r="I200" s="170">
        <v>85.778999999999996</v>
      </c>
      <c r="J200" s="170">
        <v>106.318</v>
      </c>
      <c r="K200" s="170">
        <v>0</v>
      </c>
      <c r="L200" s="170">
        <v>476.18599999999998</v>
      </c>
      <c r="M200" s="172">
        <v>6</v>
      </c>
      <c r="N200" s="172">
        <v>5</v>
      </c>
      <c r="O200" s="166"/>
      <c r="P200" s="166"/>
      <c r="Q200" s="166"/>
      <c r="R200" s="166"/>
      <c r="S200" s="166"/>
      <c r="T200" s="166"/>
    </row>
    <row r="201" spans="1:20" x14ac:dyDescent="0.3">
      <c r="A201" s="167"/>
      <c r="B201" s="168" t="s">
        <v>684</v>
      </c>
      <c r="C201" s="169" t="s">
        <v>137</v>
      </c>
      <c r="D201" s="169" t="s">
        <v>128</v>
      </c>
      <c r="E201" s="170">
        <v>79.364333333333335</v>
      </c>
      <c r="F201" s="171">
        <v>79.364333333333335</v>
      </c>
      <c r="G201" s="170">
        <v>284.089</v>
      </c>
      <c r="H201" s="170">
        <v>0</v>
      </c>
      <c r="I201" s="170">
        <v>85.778999999999996</v>
      </c>
      <c r="J201" s="170">
        <v>106.318</v>
      </c>
      <c r="K201" s="170">
        <v>0</v>
      </c>
      <c r="L201" s="170">
        <v>476.18599999999998</v>
      </c>
      <c r="M201" s="172">
        <v>6</v>
      </c>
      <c r="N201" s="172">
        <v>5</v>
      </c>
      <c r="O201" s="166"/>
      <c r="P201" s="166"/>
      <c r="Q201" s="166"/>
      <c r="R201" s="166"/>
      <c r="S201" s="166"/>
      <c r="T201" s="166"/>
    </row>
    <row r="202" spans="1:20" x14ac:dyDescent="0.3">
      <c r="A202" s="167"/>
      <c r="B202" s="168" t="s">
        <v>687</v>
      </c>
      <c r="C202" s="169" t="s">
        <v>137</v>
      </c>
      <c r="D202" s="169" t="s">
        <v>128</v>
      </c>
      <c r="E202" s="170">
        <v>118.00975</v>
      </c>
      <c r="F202" s="171">
        <v>118.00975</v>
      </c>
      <c r="G202" s="170">
        <v>323.99700000000001</v>
      </c>
      <c r="H202" s="170">
        <v>0</v>
      </c>
      <c r="I202" s="170">
        <v>77.239000000000004</v>
      </c>
      <c r="J202" s="170">
        <v>70.802999999999997</v>
      </c>
      <c r="K202" s="170">
        <v>0</v>
      </c>
      <c r="L202" s="170">
        <v>472.03899999999999</v>
      </c>
      <c r="M202" s="172">
        <v>4</v>
      </c>
      <c r="N202" s="172">
        <v>3</v>
      </c>
      <c r="O202" s="166"/>
      <c r="P202" s="166"/>
      <c r="Q202" s="166"/>
      <c r="R202" s="166"/>
      <c r="S202" s="166"/>
      <c r="T202" s="166"/>
    </row>
    <row r="203" spans="1:20" x14ac:dyDescent="0.3">
      <c r="A203" s="167"/>
      <c r="B203" s="168" t="s">
        <v>689</v>
      </c>
      <c r="C203" s="169" t="s">
        <v>137</v>
      </c>
      <c r="D203" s="169" t="s">
        <v>128</v>
      </c>
      <c r="E203" s="170">
        <v>169.75416666666666</v>
      </c>
      <c r="F203" s="171">
        <v>169.75416666666666</v>
      </c>
      <c r="G203" s="170">
        <v>453.029</v>
      </c>
      <c r="H203" s="170">
        <v>0</v>
      </c>
      <c r="I203" s="170">
        <v>326.33199999999999</v>
      </c>
      <c r="J203" s="170">
        <v>239.16399999999999</v>
      </c>
      <c r="K203" s="170">
        <v>0</v>
      </c>
      <c r="L203" s="170">
        <v>1018.525</v>
      </c>
      <c r="M203" s="172">
        <v>6</v>
      </c>
      <c r="N203" s="172">
        <v>5</v>
      </c>
      <c r="O203" s="166"/>
      <c r="P203" s="166"/>
      <c r="Q203" s="166"/>
      <c r="R203" s="166"/>
      <c r="S203" s="166"/>
      <c r="T203" s="166"/>
    </row>
    <row r="204" spans="1:20" x14ac:dyDescent="0.3">
      <c r="A204" s="167"/>
      <c r="B204" s="168" t="s">
        <v>691</v>
      </c>
      <c r="C204" s="169" t="s">
        <v>137</v>
      </c>
      <c r="D204" s="169" t="s">
        <v>128</v>
      </c>
      <c r="E204" s="170">
        <v>82.46050000000001</v>
      </c>
      <c r="F204" s="171">
        <v>82.46050000000001</v>
      </c>
      <c r="G204" s="170">
        <v>183</v>
      </c>
      <c r="H204" s="170">
        <v>0</v>
      </c>
      <c r="I204" s="170">
        <v>80.864000000000004</v>
      </c>
      <c r="J204" s="170">
        <v>65.977999999999994</v>
      </c>
      <c r="K204" s="170">
        <v>0</v>
      </c>
      <c r="L204" s="170">
        <v>329.84200000000004</v>
      </c>
      <c r="M204" s="172">
        <v>4</v>
      </c>
      <c r="N204" s="172">
        <v>3</v>
      </c>
      <c r="O204" s="166"/>
      <c r="P204" s="166"/>
      <c r="Q204" s="166"/>
      <c r="R204" s="166"/>
      <c r="S204" s="166"/>
      <c r="T204" s="166"/>
    </row>
    <row r="205" spans="1:20" x14ac:dyDescent="0.3">
      <c r="A205" s="167"/>
      <c r="B205" s="168" t="s">
        <v>693</v>
      </c>
      <c r="C205" s="169" t="s">
        <v>137</v>
      </c>
      <c r="D205" s="169" t="s">
        <v>128</v>
      </c>
      <c r="E205" s="170">
        <v>83.803571428571431</v>
      </c>
      <c r="F205" s="171">
        <v>83.803571428571431</v>
      </c>
      <c r="G205" s="170">
        <v>150.154</v>
      </c>
      <c r="H205" s="170">
        <v>0</v>
      </c>
      <c r="I205" s="170">
        <v>194.166</v>
      </c>
      <c r="J205" s="170">
        <v>242.30500000000001</v>
      </c>
      <c r="K205" s="170">
        <v>0</v>
      </c>
      <c r="L205" s="170">
        <v>586.625</v>
      </c>
      <c r="M205" s="172">
        <v>7</v>
      </c>
      <c r="N205" s="172">
        <v>6</v>
      </c>
      <c r="O205" s="166"/>
      <c r="P205" s="166"/>
      <c r="Q205" s="166"/>
      <c r="R205" s="166"/>
      <c r="S205" s="166"/>
      <c r="T205" s="166"/>
    </row>
    <row r="206" spans="1:20" x14ac:dyDescent="0.3">
      <c r="A206" s="167"/>
      <c r="B206" s="168" t="s">
        <v>694</v>
      </c>
      <c r="C206" s="169" t="s">
        <v>137</v>
      </c>
      <c r="D206" s="169" t="s">
        <v>128</v>
      </c>
      <c r="E206" s="170">
        <v>83.803571428571431</v>
      </c>
      <c r="F206" s="171">
        <v>83.803571428571431</v>
      </c>
      <c r="G206" s="170">
        <v>150.154</v>
      </c>
      <c r="H206" s="170">
        <v>0</v>
      </c>
      <c r="I206" s="170">
        <v>194.166</v>
      </c>
      <c r="J206" s="170">
        <v>242.30500000000001</v>
      </c>
      <c r="K206" s="170">
        <v>0</v>
      </c>
      <c r="L206" s="170">
        <v>586.625</v>
      </c>
      <c r="M206" s="172">
        <v>7</v>
      </c>
      <c r="N206" s="172">
        <v>6</v>
      </c>
      <c r="O206" s="166"/>
      <c r="P206" s="166"/>
      <c r="Q206" s="166"/>
      <c r="R206" s="166"/>
      <c r="S206" s="166"/>
      <c r="T206" s="166"/>
    </row>
    <row r="207" spans="1:20" x14ac:dyDescent="0.3">
      <c r="A207" s="167"/>
      <c r="B207" s="168" t="s">
        <v>696</v>
      </c>
      <c r="C207" s="169" t="s">
        <v>137</v>
      </c>
      <c r="D207" s="169" t="s">
        <v>128</v>
      </c>
      <c r="E207" s="170">
        <v>96.076000000000008</v>
      </c>
      <c r="F207" s="171">
        <v>96.076000000000008</v>
      </c>
      <c r="G207" s="170">
        <v>150.12100000000001</v>
      </c>
      <c r="H207" s="170">
        <v>0</v>
      </c>
      <c r="I207" s="170">
        <v>70.305000000000007</v>
      </c>
      <c r="J207" s="170">
        <v>67.802000000000007</v>
      </c>
      <c r="K207" s="170">
        <v>0</v>
      </c>
      <c r="L207" s="170">
        <v>288.22800000000001</v>
      </c>
      <c r="M207" s="172">
        <v>3</v>
      </c>
      <c r="N207" s="172">
        <v>2</v>
      </c>
      <c r="O207" s="166"/>
      <c r="P207" s="166"/>
      <c r="Q207" s="166"/>
      <c r="R207" s="166"/>
      <c r="S207" s="166"/>
      <c r="T207" s="166"/>
    </row>
    <row r="208" spans="1:20" x14ac:dyDescent="0.3">
      <c r="A208" s="167"/>
      <c r="B208" s="168" t="s">
        <v>697</v>
      </c>
      <c r="C208" s="169" t="s">
        <v>137</v>
      </c>
      <c r="D208" s="169" t="s">
        <v>128</v>
      </c>
      <c r="E208" s="170">
        <v>98.956000000000003</v>
      </c>
      <c r="F208" s="171">
        <v>98.956000000000003</v>
      </c>
      <c r="G208" s="170">
        <v>150.12100000000001</v>
      </c>
      <c r="H208" s="170">
        <v>0</v>
      </c>
      <c r="I208" s="170">
        <v>78.944999999999993</v>
      </c>
      <c r="J208" s="170">
        <v>67.802000000000007</v>
      </c>
      <c r="K208" s="170">
        <v>0</v>
      </c>
      <c r="L208" s="170">
        <v>296.86799999999999</v>
      </c>
      <c r="M208" s="172">
        <v>3</v>
      </c>
      <c r="N208" s="172">
        <v>2</v>
      </c>
      <c r="O208" s="166"/>
      <c r="P208" s="166"/>
      <c r="Q208" s="166"/>
      <c r="R208" s="166"/>
      <c r="S208" s="166"/>
      <c r="T208" s="166"/>
    </row>
    <row r="209" spans="1:20" x14ac:dyDescent="0.3">
      <c r="A209" s="167"/>
      <c r="B209" s="168" t="s">
        <v>698</v>
      </c>
      <c r="C209" s="169" t="s">
        <v>137</v>
      </c>
      <c r="D209" s="169" t="s">
        <v>128</v>
      </c>
      <c r="E209" s="170">
        <v>114.39233333333334</v>
      </c>
      <c r="F209" s="171">
        <v>114.39233333333334</v>
      </c>
      <c r="G209" s="170">
        <v>211.03700000000001</v>
      </c>
      <c r="H209" s="170">
        <v>0</v>
      </c>
      <c r="I209" s="170">
        <v>65.951999999999998</v>
      </c>
      <c r="J209" s="170">
        <v>66.188000000000002</v>
      </c>
      <c r="K209" s="170">
        <v>0</v>
      </c>
      <c r="L209" s="170">
        <v>343.17700000000002</v>
      </c>
      <c r="M209" s="172">
        <v>3</v>
      </c>
      <c r="N209" s="172">
        <v>2</v>
      </c>
      <c r="O209" s="166"/>
      <c r="P209" s="166"/>
      <c r="Q209" s="166"/>
      <c r="R209" s="166"/>
      <c r="S209" s="166"/>
      <c r="T209" s="166"/>
    </row>
    <row r="210" spans="1:20" x14ac:dyDescent="0.3">
      <c r="A210" s="167"/>
      <c r="B210" s="168" t="s">
        <v>701</v>
      </c>
      <c r="C210" s="169" t="s">
        <v>137</v>
      </c>
      <c r="D210" s="169" t="s">
        <v>128</v>
      </c>
      <c r="E210" s="170">
        <v>27.236428571428572</v>
      </c>
      <c r="F210" s="171">
        <v>27.236428571428572</v>
      </c>
      <c r="G210" s="170">
        <v>0</v>
      </c>
      <c r="H210" s="170">
        <v>0</v>
      </c>
      <c r="I210" s="170">
        <v>107.52</v>
      </c>
      <c r="J210" s="170">
        <v>83.135000000000005</v>
      </c>
      <c r="K210" s="170">
        <v>0</v>
      </c>
      <c r="L210" s="170">
        <v>190.655</v>
      </c>
      <c r="M210" s="172">
        <v>7</v>
      </c>
      <c r="N210" s="172">
        <v>6</v>
      </c>
      <c r="O210" s="166"/>
      <c r="P210" s="166"/>
      <c r="Q210" s="166"/>
      <c r="R210" s="166"/>
      <c r="S210" s="166"/>
      <c r="T210" s="166"/>
    </row>
    <row r="211" spans="1:20" x14ac:dyDescent="0.3">
      <c r="A211" s="167"/>
      <c r="B211" s="168" t="s">
        <v>702</v>
      </c>
      <c r="C211" s="169" t="s">
        <v>137</v>
      </c>
      <c r="D211" s="169" t="s">
        <v>128</v>
      </c>
      <c r="E211" s="170">
        <v>11.411153846153846</v>
      </c>
      <c r="F211" s="171">
        <v>11.411153846153846</v>
      </c>
      <c r="G211" s="170">
        <v>0</v>
      </c>
      <c r="H211" s="170">
        <v>0</v>
      </c>
      <c r="I211" s="170">
        <v>65.209999999999994</v>
      </c>
      <c r="J211" s="170">
        <v>83.135000000000005</v>
      </c>
      <c r="K211" s="170">
        <v>0</v>
      </c>
      <c r="L211" s="170">
        <v>148.345</v>
      </c>
      <c r="M211" s="172">
        <v>13</v>
      </c>
      <c r="N211" s="172">
        <v>12</v>
      </c>
      <c r="O211" s="166"/>
      <c r="P211" s="166"/>
      <c r="Q211" s="166"/>
      <c r="R211" s="166"/>
      <c r="S211" s="166"/>
      <c r="T211" s="166"/>
    </row>
    <row r="212" spans="1:20" x14ac:dyDescent="0.3">
      <c r="A212" s="167"/>
      <c r="B212" s="168" t="s">
        <v>703</v>
      </c>
      <c r="C212" s="169" t="s">
        <v>137</v>
      </c>
      <c r="D212" s="169" t="s">
        <v>128</v>
      </c>
      <c r="E212" s="170">
        <v>16.398076923076925</v>
      </c>
      <c r="F212" s="171">
        <v>16.398076923076925</v>
      </c>
      <c r="G212" s="170">
        <v>0</v>
      </c>
      <c r="H212" s="170">
        <v>0</v>
      </c>
      <c r="I212" s="170">
        <v>97.344999999999999</v>
      </c>
      <c r="J212" s="170">
        <v>115.83</v>
      </c>
      <c r="K212" s="170">
        <v>0</v>
      </c>
      <c r="L212" s="170">
        <v>213.17500000000001</v>
      </c>
      <c r="M212" s="172">
        <v>13</v>
      </c>
      <c r="N212" s="172">
        <v>12</v>
      </c>
      <c r="O212" s="166"/>
      <c r="P212" s="166"/>
      <c r="Q212" s="166"/>
      <c r="R212" s="166"/>
      <c r="S212" s="166"/>
      <c r="T212" s="166"/>
    </row>
    <row r="213" spans="1:20" x14ac:dyDescent="0.3">
      <c r="A213" s="167"/>
      <c r="B213" s="168" t="s">
        <v>704</v>
      </c>
      <c r="C213" s="169" t="s">
        <v>137</v>
      </c>
      <c r="D213" s="169" t="s">
        <v>128</v>
      </c>
      <c r="E213" s="170">
        <v>16.398076923076925</v>
      </c>
      <c r="F213" s="171">
        <v>16.398076923076925</v>
      </c>
      <c r="G213" s="170">
        <v>0</v>
      </c>
      <c r="H213" s="170">
        <v>0</v>
      </c>
      <c r="I213" s="170">
        <v>97.344999999999999</v>
      </c>
      <c r="J213" s="170">
        <v>115.83</v>
      </c>
      <c r="K213" s="170">
        <v>0</v>
      </c>
      <c r="L213" s="170">
        <v>213.17500000000001</v>
      </c>
      <c r="M213" s="172">
        <v>13</v>
      </c>
      <c r="N213" s="172">
        <v>12</v>
      </c>
      <c r="O213" s="166"/>
      <c r="P213" s="166"/>
      <c r="Q213" s="166"/>
      <c r="R213" s="166"/>
      <c r="S213" s="166"/>
      <c r="T213" s="166"/>
    </row>
    <row r="214" spans="1:20" ht="33" x14ac:dyDescent="0.3">
      <c r="A214" s="167" t="s">
        <v>1023</v>
      </c>
      <c r="B214" s="168" t="s">
        <v>351</v>
      </c>
      <c r="C214" s="169" t="s">
        <v>128</v>
      </c>
      <c r="D214" s="169" t="s">
        <v>137</v>
      </c>
      <c r="E214" s="170">
        <v>0</v>
      </c>
      <c r="F214" s="171">
        <v>0</v>
      </c>
      <c r="G214" s="170">
        <v>0</v>
      </c>
      <c r="H214" s="170">
        <v>0</v>
      </c>
      <c r="I214" s="170">
        <v>0</v>
      </c>
      <c r="J214" s="170">
        <v>0</v>
      </c>
      <c r="K214" s="170">
        <v>0</v>
      </c>
      <c r="L214" s="170">
        <v>0</v>
      </c>
      <c r="M214" s="172">
        <v>4</v>
      </c>
      <c r="N214" s="172">
        <v>3</v>
      </c>
      <c r="O214" s="166"/>
      <c r="P214" s="166"/>
      <c r="Q214" s="166"/>
      <c r="R214" s="166"/>
      <c r="S214" s="166"/>
      <c r="T214" s="166"/>
    </row>
    <row r="215" spans="1:20" x14ac:dyDescent="0.3">
      <c r="A215" s="167"/>
      <c r="B215" s="168" t="s">
        <v>350</v>
      </c>
      <c r="C215" s="169" t="s">
        <v>128</v>
      </c>
      <c r="D215" s="169" t="s">
        <v>137</v>
      </c>
      <c r="E215" s="170">
        <v>0</v>
      </c>
      <c r="F215" s="171">
        <v>0</v>
      </c>
      <c r="G215" s="170">
        <v>0</v>
      </c>
      <c r="H215" s="170">
        <v>0</v>
      </c>
      <c r="I215" s="170">
        <v>0</v>
      </c>
      <c r="J215" s="170">
        <v>0</v>
      </c>
      <c r="K215" s="170">
        <v>0</v>
      </c>
      <c r="L215" s="170">
        <v>0</v>
      </c>
      <c r="M215" s="172">
        <v>7</v>
      </c>
      <c r="N215" s="172">
        <v>6</v>
      </c>
      <c r="O215" s="166"/>
      <c r="P215" s="166"/>
      <c r="Q215" s="166"/>
      <c r="R215" s="166"/>
      <c r="S215" s="166"/>
      <c r="T215" s="166"/>
    </row>
    <row r="216" spans="1:20" ht="33" x14ac:dyDescent="0.3">
      <c r="A216" s="167" t="s">
        <v>1024</v>
      </c>
      <c r="B216" s="168" t="s">
        <v>156</v>
      </c>
      <c r="C216" s="169" t="s">
        <v>137</v>
      </c>
      <c r="D216" s="169" t="s">
        <v>128</v>
      </c>
      <c r="E216" s="170">
        <v>25.151333333333337</v>
      </c>
      <c r="F216" s="171">
        <v>25.151333333333337</v>
      </c>
      <c r="G216" s="170">
        <v>119.759</v>
      </c>
      <c r="H216" s="170">
        <v>0</v>
      </c>
      <c r="I216" s="170"/>
      <c r="J216" s="170"/>
      <c r="K216" s="170">
        <v>31.149000000000001</v>
      </c>
      <c r="L216" s="170">
        <v>150.90800000000002</v>
      </c>
      <c r="M216" s="172">
        <v>6</v>
      </c>
      <c r="N216" s="172">
        <v>5</v>
      </c>
      <c r="O216" s="166"/>
      <c r="P216" s="166"/>
      <c r="Q216" s="166"/>
      <c r="R216" s="166"/>
      <c r="S216" s="166"/>
      <c r="T216" s="166"/>
    </row>
    <row r="217" spans="1:20" x14ac:dyDescent="0.3">
      <c r="A217" s="167"/>
      <c r="B217" s="168" t="s">
        <v>352</v>
      </c>
      <c r="C217" s="169" t="s">
        <v>137</v>
      </c>
      <c r="D217" s="169" t="s">
        <v>128</v>
      </c>
      <c r="E217" s="170">
        <v>117.81728571428572</v>
      </c>
      <c r="F217" s="171">
        <v>117.81728571428572</v>
      </c>
      <c r="G217" s="170">
        <v>142.215</v>
      </c>
      <c r="H217" s="170">
        <v>0</v>
      </c>
      <c r="I217" s="170">
        <v>273.67</v>
      </c>
      <c r="J217" s="170">
        <v>368.83600000000001</v>
      </c>
      <c r="K217" s="170">
        <v>40</v>
      </c>
      <c r="L217" s="170">
        <v>824.721</v>
      </c>
      <c r="M217" s="172">
        <v>7</v>
      </c>
      <c r="N217" s="172">
        <v>6</v>
      </c>
      <c r="O217" s="166"/>
      <c r="P217" s="166"/>
      <c r="Q217" s="166"/>
      <c r="R217" s="166"/>
      <c r="S217" s="166"/>
      <c r="T217" s="166"/>
    </row>
    <row r="218" spans="1:20" x14ac:dyDescent="0.3">
      <c r="A218" s="167"/>
      <c r="B218" s="168" t="s">
        <v>353</v>
      </c>
      <c r="C218" s="169" t="s">
        <v>137</v>
      </c>
      <c r="D218" s="169" t="s">
        <v>128</v>
      </c>
      <c r="E218" s="170">
        <v>184.36766666666668</v>
      </c>
      <c r="F218" s="171">
        <v>184.36766666666668</v>
      </c>
      <c r="G218" s="170">
        <v>223.649</v>
      </c>
      <c r="H218" s="170">
        <v>0</v>
      </c>
      <c r="I218" s="170">
        <v>163.917</v>
      </c>
      <c r="J218" s="170">
        <v>165.53700000000001</v>
      </c>
      <c r="K218" s="170">
        <v>0</v>
      </c>
      <c r="L218" s="170">
        <v>553.10300000000007</v>
      </c>
      <c r="M218" s="172">
        <v>3</v>
      </c>
      <c r="N218" s="172">
        <v>2</v>
      </c>
      <c r="O218" s="166"/>
      <c r="P218" s="166"/>
      <c r="Q218" s="166"/>
      <c r="R218" s="166"/>
      <c r="S218" s="166"/>
      <c r="T218" s="166"/>
    </row>
    <row r="219" spans="1:20" x14ac:dyDescent="0.3">
      <c r="A219" s="167"/>
      <c r="B219" s="168" t="s">
        <v>711</v>
      </c>
      <c r="C219" s="169" t="s">
        <v>137</v>
      </c>
      <c r="D219" s="169" t="s">
        <v>128</v>
      </c>
      <c r="E219" s="170">
        <v>105.40671428571429</v>
      </c>
      <c r="F219" s="171">
        <v>105.40671428571429</v>
      </c>
      <c r="G219" s="170">
        <v>260.71899999999999</v>
      </c>
      <c r="H219" s="170">
        <v>0</v>
      </c>
      <c r="I219" s="170">
        <v>260.27300000000002</v>
      </c>
      <c r="J219" s="170">
        <v>193.78899999999999</v>
      </c>
      <c r="K219" s="170">
        <v>23.065999999999999</v>
      </c>
      <c r="L219" s="170">
        <v>737.84699999999998</v>
      </c>
      <c r="M219" s="172">
        <v>7</v>
      </c>
      <c r="N219" s="172">
        <v>6</v>
      </c>
      <c r="O219" s="166"/>
      <c r="P219" s="166"/>
      <c r="Q219" s="166"/>
      <c r="R219" s="166"/>
      <c r="S219" s="166"/>
      <c r="T219" s="166"/>
    </row>
    <row r="220" spans="1:20" x14ac:dyDescent="0.3">
      <c r="A220" s="167"/>
      <c r="B220" s="168" t="s">
        <v>714</v>
      </c>
      <c r="C220" s="169" t="s">
        <v>137</v>
      </c>
      <c r="D220" s="169" t="s">
        <v>128</v>
      </c>
      <c r="E220" s="170">
        <v>92.364285714285714</v>
      </c>
      <c r="F220" s="171">
        <v>92.364285714285714</v>
      </c>
      <c r="G220" s="170">
        <v>190.66200000000001</v>
      </c>
      <c r="H220" s="170">
        <v>0</v>
      </c>
      <c r="I220" s="170">
        <v>194.05</v>
      </c>
      <c r="J220" s="170">
        <v>261.83800000000002</v>
      </c>
      <c r="K220" s="170">
        <v>0</v>
      </c>
      <c r="L220" s="170">
        <v>646.54999999999995</v>
      </c>
      <c r="M220" s="172">
        <v>7</v>
      </c>
      <c r="N220" s="172">
        <v>6</v>
      </c>
      <c r="O220" s="166"/>
      <c r="P220" s="166"/>
      <c r="Q220" s="166"/>
      <c r="R220" s="166"/>
      <c r="S220" s="166"/>
      <c r="T220" s="166"/>
    </row>
    <row r="221" spans="1:20" x14ac:dyDescent="0.3">
      <c r="A221" s="167"/>
      <c r="B221" s="168" t="s">
        <v>717</v>
      </c>
      <c r="C221" s="169" t="s">
        <v>137</v>
      </c>
      <c r="D221" s="169" t="s">
        <v>128</v>
      </c>
      <c r="E221" s="170">
        <v>128.31279999999998</v>
      </c>
      <c r="F221" s="171">
        <v>103.32857142857142</v>
      </c>
      <c r="G221" s="170">
        <v>280.464</v>
      </c>
      <c r="H221" s="170">
        <v>0</v>
      </c>
      <c r="I221" s="170">
        <v>410.81900000000002</v>
      </c>
      <c r="J221" s="170">
        <v>531.12099999999998</v>
      </c>
      <c r="K221" s="170">
        <v>60.723999999999997</v>
      </c>
      <c r="L221" s="170">
        <v>1283.1279999999999</v>
      </c>
      <c r="M221" s="172">
        <v>10</v>
      </c>
      <c r="N221" s="172">
        <v>8</v>
      </c>
      <c r="O221" s="166"/>
      <c r="P221" s="166"/>
      <c r="Q221" s="166"/>
      <c r="R221" s="166"/>
      <c r="S221" s="166"/>
      <c r="T221" s="166"/>
    </row>
    <row r="222" spans="1:20" x14ac:dyDescent="0.3">
      <c r="A222" s="167"/>
      <c r="B222" s="168" t="s">
        <v>719</v>
      </c>
      <c r="C222" s="169" t="s">
        <v>137</v>
      </c>
      <c r="D222" s="169" t="s">
        <v>128</v>
      </c>
      <c r="E222" s="170">
        <v>164.45</v>
      </c>
      <c r="F222" s="171">
        <v>164.45</v>
      </c>
      <c r="G222" s="170">
        <v>280.464</v>
      </c>
      <c r="H222" s="170">
        <v>0</v>
      </c>
      <c r="I222" s="170">
        <v>410.81900000000002</v>
      </c>
      <c r="J222" s="170">
        <v>408.517</v>
      </c>
      <c r="K222" s="170">
        <v>51.35</v>
      </c>
      <c r="L222" s="170">
        <v>1151.1499999999999</v>
      </c>
      <c r="M222" s="172">
        <v>7</v>
      </c>
      <c r="N222" s="172">
        <v>6</v>
      </c>
      <c r="O222" s="166"/>
      <c r="P222" s="166"/>
      <c r="Q222" s="166"/>
      <c r="R222" s="166"/>
      <c r="S222" s="166"/>
      <c r="T222" s="166"/>
    </row>
    <row r="223" spans="1:20" x14ac:dyDescent="0.3">
      <c r="A223" s="167"/>
      <c r="B223" s="168" t="s">
        <v>721</v>
      </c>
      <c r="C223" s="169" t="s">
        <v>137</v>
      </c>
      <c r="D223" s="169" t="s">
        <v>128</v>
      </c>
      <c r="E223" s="170">
        <v>148.9802</v>
      </c>
      <c r="F223" s="171">
        <v>148.9802</v>
      </c>
      <c r="G223" s="170">
        <v>316.512</v>
      </c>
      <c r="H223" s="170">
        <v>0</v>
      </c>
      <c r="I223" s="170">
        <v>220.39400000000001</v>
      </c>
      <c r="J223" s="170">
        <v>207.995</v>
      </c>
      <c r="K223" s="170"/>
      <c r="L223" s="170">
        <v>744.90099999999995</v>
      </c>
      <c r="M223" s="172">
        <v>5</v>
      </c>
      <c r="N223" s="172">
        <v>4</v>
      </c>
      <c r="O223" s="166"/>
      <c r="P223" s="166"/>
      <c r="Q223" s="166"/>
      <c r="R223" s="166"/>
      <c r="S223" s="166"/>
      <c r="T223" s="166"/>
    </row>
    <row r="224" spans="1:20" x14ac:dyDescent="0.3">
      <c r="A224" s="167"/>
      <c r="B224" s="168" t="s">
        <v>723</v>
      </c>
      <c r="C224" s="169" t="s">
        <v>137</v>
      </c>
      <c r="D224" s="169" t="s">
        <v>128</v>
      </c>
      <c r="E224" s="170">
        <v>117.81728571428572</v>
      </c>
      <c r="F224" s="171">
        <v>117.81728571428572</v>
      </c>
      <c r="G224" s="170">
        <v>142.215</v>
      </c>
      <c r="H224" s="170">
        <v>0</v>
      </c>
      <c r="I224" s="170">
        <v>273.67</v>
      </c>
      <c r="J224" s="170">
        <v>368.83600000000001</v>
      </c>
      <c r="K224" s="170">
        <v>40</v>
      </c>
      <c r="L224" s="170">
        <v>824.721</v>
      </c>
      <c r="M224" s="172">
        <v>7</v>
      </c>
      <c r="N224" s="172">
        <v>6</v>
      </c>
      <c r="O224" s="166"/>
      <c r="P224" s="166"/>
      <c r="Q224" s="166"/>
      <c r="R224" s="166"/>
      <c r="S224" s="166"/>
      <c r="T224" s="166"/>
    </row>
    <row r="225" spans="1:20" x14ac:dyDescent="0.3">
      <c r="A225" s="167"/>
      <c r="B225" s="168" t="s">
        <v>727</v>
      </c>
      <c r="C225" s="169" t="s">
        <v>137</v>
      </c>
      <c r="D225" s="169" t="s">
        <v>128</v>
      </c>
      <c r="E225" s="170">
        <v>125.516875</v>
      </c>
      <c r="F225" s="171">
        <v>125.516875</v>
      </c>
      <c r="G225" s="170">
        <v>306.392</v>
      </c>
      <c r="H225" s="170">
        <v>0</v>
      </c>
      <c r="I225" s="170">
        <v>293.45800000000003</v>
      </c>
      <c r="J225" s="170">
        <v>404.28500000000003</v>
      </c>
      <c r="K225" s="170">
        <v>0</v>
      </c>
      <c r="L225" s="170">
        <v>1004.135</v>
      </c>
      <c r="M225" s="172">
        <v>8</v>
      </c>
      <c r="N225" s="172">
        <v>7</v>
      </c>
      <c r="O225" s="166"/>
      <c r="P225" s="166"/>
      <c r="Q225" s="166"/>
      <c r="R225" s="166"/>
      <c r="S225" s="166"/>
      <c r="T225" s="166"/>
    </row>
    <row r="226" spans="1:20" x14ac:dyDescent="0.3">
      <c r="A226" s="167"/>
      <c r="B226" s="168" t="s">
        <v>729</v>
      </c>
      <c r="C226" s="169" t="s">
        <v>137</v>
      </c>
      <c r="D226" s="169" t="s">
        <v>128</v>
      </c>
      <c r="E226" s="170">
        <v>96.466571428571427</v>
      </c>
      <c r="F226" s="171">
        <v>79.786999999999992</v>
      </c>
      <c r="G226" s="170">
        <v>77.614999999999995</v>
      </c>
      <c r="H226" s="170">
        <v>0</v>
      </c>
      <c r="I226" s="170">
        <v>290.27999999999997</v>
      </c>
      <c r="J226" s="170">
        <v>304.971</v>
      </c>
      <c r="K226" s="170">
        <v>2.4</v>
      </c>
      <c r="L226" s="170">
        <v>675.26599999999996</v>
      </c>
      <c r="M226" s="172">
        <v>7</v>
      </c>
      <c r="N226" s="172">
        <v>5</v>
      </c>
      <c r="O226" s="166"/>
      <c r="P226" s="166"/>
      <c r="Q226" s="166"/>
      <c r="R226" s="166"/>
      <c r="S226" s="166"/>
      <c r="T226" s="166"/>
    </row>
    <row r="227" spans="1:20" x14ac:dyDescent="0.3">
      <c r="A227" s="167"/>
      <c r="B227" s="168" t="s">
        <v>731</v>
      </c>
      <c r="C227" s="169" t="s">
        <v>137</v>
      </c>
      <c r="D227" s="169" t="s">
        <v>128</v>
      </c>
      <c r="E227" s="170">
        <v>99.395200000000003</v>
      </c>
      <c r="F227" s="171">
        <v>99.395200000000003</v>
      </c>
      <c r="G227" s="170">
        <v>284.221</v>
      </c>
      <c r="H227" s="170">
        <v>0</v>
      </c>
      <c r="I227" s="170">
        <v>61.850999999999999</v>
      </c>
      <c r="J227" s="170">
        <v>150.904</v>
      </c>
      <c r="K227" s="170">
        <v>0</v>
      </c>
      <c r="L227" s="170">
        <v>496.976</v>
      </c>
      <c r="M227" s="172">
        <v>5</v>
      </c>
      <c r="N227" s="172">
        <v>4</v>
      </c>
      <c r="O227" s="166"/>
      <c r="P227" s="166"/>
      <c r="Q227" s="166"/>
      <c r="R227" s="166"/>
      <c r="S227" s="166"/>
      <c r="T227" s="166"/>
    </row>
    <row r="228" spans="1:20" x14ac:dyDescent="0.3">
      <c r="A228" s="167"/>
      <c r="B228" s="168" t="s">
        <v>732</v>
      </c>
      <c r="C228" s="169" t="s">
        <v>137</v>
      </c>
      <c r="D228" s="169" t="s">
        <v>128</v>
      </c>
      <c r="E228" s="170">
        <v>99.395200000000003</v>
      </c>
      <c r="F228" s="171">
        <v>99.395200000000003</v>
      </c>
      <c r="G228" s="170">
        <v>284.221</v>
      </c>
      <c r="H228" s="170">
        <v>0</v>
      </c>
      <c r="I228" s="170">
        <v>61.850999999999999</v>
      </c>
      <c r="J228" s="170">
        <v>150.904</v>
      </c>
      <c r="K228" s="170">
        <v>0</v>
      </c>
      <c r="L228" s="170">
        <v>496.976</v>
      </c>
      <c r="M228" s="172">
        <v>5</v>
      </c>
      <c r="N228" s="172"/>
      <c r="O228" s="166"/>
      <c r="P228" s="166"/>
      <c r="Q228" s="166"/>
      <c r="R228" s="166"/>
      <c r="S228" s="166"/>
      <c r="T228" s="166"/>
    </row>
    <row r="229" spans="1:20" ht="33" x14ac:dyDescent="0.3">
      <c r="A229" s="167" t="s">
        <v>1025</v>
      </c>
      <c r="B229" s="168" t="s">
        <v>735</v>
      </c>
      <c r="C229" s="169" t="s">
        <v>137</v>
      </c>
      <c r="D229" s="169" t="s">
        <v>128</v>
      </c>
      <c r="E229" s="170">
        <v>180.44066666666666</v>
      </c>
      <c r="F229" s="171">
        <v>180.44066666666666</v>
      </c>
      <c r="G229" s="170">
        <v>300.05700000000002</v>
      </c>
      <c r="H229" s="170">
        <v>0</v>
      </c>
      <c r="I229" s="170">
        <v>80.572999999999993</v>
      </c>
      <c r="J229" s="170">
        <v>145.68899999999999</v>
      </c>
      <c r="K229" s="170">
        <v>15.003</v>
      </c>
      <c r="L229" s="170">
        <v>541.322</v>
      </c>
      <c r="M229" s="172">
        <v>3</v>
      </c>
      <c r="N229" s="172">
        <v>2</v>
      </c>
      <c r="O229" s="166"/>
      <c r="P229" s="166"/>
      <c r="Q229" s="166"/>
      <c r="R229" s="166"/>
      <c r="S229" s="166"/>
      <c r="T229" s="166"/>
    </row>
    <row r="230" spans="1:20" x14ac:dyDescent="0.3">
      <c r="A230" s="167"/>
      <c r="B230" s="168" t="s">
        <v>737</v>
      </c>
      <c r="C230" s="169" t="s">
        <v>137</v>
      </c>
      <c r="D230" s="169" t="s">
        <v>128</v>
      </c>
      <c r="E230" s="170">
        <v>139.61660000000001</v>
      </c>
      <c r="F230" s="171">
        <v>139.61660000000001</v>
      </c>
      <c r="G230" s="170">
        <v>250.08099999999999</v>
      </c>
      <c r="H230" s="170">
        <v>0</v>
      </c>
      <c r="I230" s="170">
        <v>116.87</v>
      </c>
      <c r="J230" s="170">
        <v>309.28500000000003</v>
      </c>
      <c r="K230" s="170">
        <v>21.847000000000001</v>
      </c>
      <c r="L230" s="170">
        <v>698.08300000000008</v>
      </c>
      <c r="M230" s="172">
        <v>5</v>
      </c>
      <c r="N230" s="172">
        <v>4</v>
      </c>
      <c r="O230" s="166"/>
      <c r="P230" s="166"/>
      <c r="Q230" s="166"/>
      <c r="R230" s="166"/>
      <c r="S230" s="166"/>
      <c r="T230" s="166"/>
    </row>
    <row r="231" spans="1:20" x14ac:dyDescent="0.3">
      <c r="A231" s="167" t="s">
        <v>1026</v>
      </c>
      <c r="B231" s="168" t="s">
        <v>739</v>
      </c>
      <c r="C231" s="169" t="s">
        <v>137</v>
      </c>
      <c r="D231" s="169" t="s">
        <v>128</v>
      </c>
      <c r="E231" s="170">
        <v>135.92974999999998</v>
      </c>
      <c r="F231" s="171">
        <v>135.92974999999998</v>
      </c>
      <c r="G231" s="170">
        <v>266.20999999999998</v>
      </c>
      <c r="H231" s="170">
        <v>0</v>
      </c>
      <c r="I231" s="170">
        <v>656.81200000000001</v>
      </c>
      <c r="J231" s="170">
        <v>708.13499999999999</v>
      </c>
      <c r="K231" s="170">
        <v>0</v>
      </c>
      <c r="L231" s="170">
        <v>1631.1569999999999</v>
      </c>
      <c r="M231" s="172">
        <v>12</v>
      </c>
      <c r="N231" s="172">
        <v>11</v>
      </c>
      <c r="O231" s="166"/>
      <c r="P231" s="166"/>
      <c r="Q231" s="166"/>
      <c r="R231" s="166"/>
      <c r="S231" s="166"/>
      <c r="T231" s="166"/>
    </row>
    <row r="232" spans="1:20" x14ac:dyDescent="0.3">
      <c r="A232" s="167"/>
      <c r="B232" s="168" t="s">
        <v>741</v>
      </c>
      <c r="C232" s="169" t="s">
        <v>128</v>
      </c>
      <c r="D232" s="169" t="s">
        <v>137</v>
      </c>
      <c r="E232" s="170">
        <v>0</v>
      </c>
      <c r="F232" s="171">
        <v>0</v>
      </c>
      <c r="G232" s="170">
        <v>0</v>
      </c>
      <c r="H232" s="170">
        <v>0</v>
      </c>
      <c r="I232" s="170">
        <v>0</v>
      </c>
      <c r="J232" s="170">
        <v>0</v>
      </c>
      <c r="K232" s="170">
        <v>0</v>
      </c>
      <c r="L232" s="170">
        <v>0</v>
      </c>
      <c r="M232" s="172">
        <v>9</v>
      </c>
      <c r="N232" s="172">
        <v>7</v>
      </c>
      <c r="O232" s="166"/>
      <c r="P232" s="166"/>
      <c r="Q232" s="166"/>
      <c r="R232" s="166"/>
      <c r="S232" s="166"/>
      <c r="T232" s="166"/>
    </row>
    <row r="233" spans="1:20" x14ac:dyDescent="0.3">
      <c r="A233" s="167"/>
      <c r="B233" s="168" t="s">
        <v>742</v>
      </c>
      <c r="C233" s="169" t="s">
        <v>128</v>
      </c>
      <c r="D233" s="169" t="s">
        <v>137</v>
      </c>
      <c r="E233" s="170">
        <v>0</v>
      </c>
      <c r="F233" s="171">
        <v>0</v>
      </c>
      <c r="G233" s="170">
        <v>0</v>
      </c>
      <c r="H233" s="170">
        <v>0</v>
      </c>
      <c r="I233" s="170">
        <v>0</v>
      </c>
      <c r="J233" s="170">
        <v>0</v>
      </c>
      <c r="K233" s="170">
        <v>0</v>
      </c>
      <c r="L233" s="170">
        <v>0</v>
      </c>
      <c r="M233" s="172">
        <v>5</v>
      </c>
      <c r="N233" s="172">
        <v>4</v>
      </c>
      <c r="O233" s="166"/>
      <c r="P233" s="166"/>
      <c r="Q233" s="166"/>
      <c r="R233" s="166"/>
      <c r="S233" s="166"/>
      <c r="T233" s="166"/>
    </row>
    <row r="234" spans="1:20" x14ac:dyDescent="0.3">
      <c r="A234" s="167"/>
      <c r="B234" s="168" t="s">
        <v>744</v>
      </c>
      <c r="C234" s="169" t="s">
        <v>128</v>
      </c>
      <c r="D234" s="169" t="s">
        <v>137</v>
      </c>
      <c r="E234" s="170">
        <v>0</v>
      </c>
      <c r="F234" s="171">
        <v>0</v>
      </c>
      <c r="G234" s="170">
        <v>0</v>
      </c>
      <c r="H234" s="170">
        <v>0</v>
      </c>
      <c r="I234" s="170">
        <v>0</v>
      </c>
      <c r="J234" s="170">
        <v>0</v>
      </c>
      <c r="K234" s="170">
        <v>0</v>
      </c>
      <c r="L234" s="170">
        <v>0</v>
      </c>
      <c r="M234" s="172">
        <v>5</v>
      </c>
      <c r="N234" s="172">
        <v>4</v>
      </c>
      <c r="O234" s="166"/>
      <c r="P234" s="166"/>
      <c r="Q234" s="166"/>
      <c r="R234" s="166"/>
      <c r="S234" s="166"/>
      <c r="T234" s="166"/>
    </row>
    <row r="235" spans="1:20" x14ac:dyDescent="0.3">
      <c r="A235" s="167"/>
      <c r="B235" s="168" t="s">
        <v>746</v>
      </c>
      <c r="C235" s="169" t="s">
        <v>128</v>
      </c>
      <c r="D235" s="169" t="s">
        <v>137</v>
      </c>
      <c r="E235" s="170">
        <v>0</v>
      </c>
      <c r="F235" s="171">
        <v>0</v>
      </c>
      <c r="G235" s="170">
        <v>0</v>
      </c>
      <c r="H235" s="170">
        <v>0</v>
      </c>
      <c r="I235" s="170">
        <v>0</v>
      </c>
      <c r="J235" s="170">
        <v>0</v>
      </c>
      <c r="K235" s="170">
        <v>0</v>
      </c>
      <c r="L235" s="170">
        <v>0</v>
      </c>
      <c r="M235" s="172">
        <v>8</v>
      </c>
      <c r="N235" s="172">
        <v>6</v>
      </c>
      <c r="O235" s="166"/>
      <c r="P235" s="166"/>
      <c r="Q235" s="166"/>
      <c r="R235" s="166"/>
      <c r="S235" s="166"/>
      <c r="T235" s="166"/>
    </row>
    <row r="236" spans="1:20" x14ac:dyDescent="0.3">
      <c r="A236" s="167"/>
      <c r="B236" s="168" t="s">
        <v>748</v>
      </c>
      <c r="C236" s="169" t="s">
        <v>128</v>
      </c>
      <c r="D236" s="169" t="s">
        <v>137</v>
      </c>
      <c r="E236" s="170">
        <v>0</v>
      </c>
      <c r="F236" s="171">
        <v>0</v>
      </c>
      <c r="G236" s="170">
        <v>0</v>
      </c>
      <c r="H236" s="170">
        <v>0</v>
      </c>
      <c r="I236" s="170">
        <v>0</v>
      </c>
      <c r="J236" s="170">
        <v>0</v>
      </c>
      <c r="K236" s="170">
        <v>0</v>
      </c>
      <c r="L236" s="170">
        <v>0</v>
      </c>
      <c r="M236" s="172">
        <v>4</v>
      </c>
      <c r="N236" s="172">
        <v>3</v>
      </c>
      <c r="O236" s="166"/>
      <c r="P236" s="166"/>
      <c r="Q236" s="166"/>
      <c r="R236" s="166"/>
      <c r="S236" s="166"/>
      <c r="T236" s="166"/>
    </row>
    <row r="237" spans="1:20" x14ac:dyDescent="0.3">
      <c r="A237" s="167"/>
      <c r="B237" s="168" t="s">
        <v>750</v>
      </c>
      <c r="C237" s="169" t="s">
        <v>128</v>
      </c>
      <c r="D237" s="169" t="s">
        <v>137</v>
      </c>
      <c r="E237" s="170">
        <v>0</v>
      </c>
      <c r="F237" s="171">
        <v>0</v>
      </c>
      <c r="G237" s="170">
        <v>0</v>
      </c>
      <c r="H237" s="170">
        <v>0</v>
      </c>
      <c r="I237" s="170">
        <v>0</v>
      </c>
      <c r="J237" s="170">
        <v>0</v>
      </c>
      <c r="K237" s="170">
        <v>0</v>
      </c>
      <c r="L237" s="170">
        <v>0</v>
      </c>
      <c r="M237" s="172">
        <v>7</v>
      </c>
      <c r="N237" s="172">
        <v>6</v>
      </c>
      <c r="O237" s="166"/>
      <c r="P237" s="166"/>
      <c r="Q237" s="166"/>
      <c r="R237" s="166"/>
      <c r="S237" s="166"/>
      <c r="T237" s="166"/>
    </row>
    <row r="238" spans="1:20" x14ac:dyDescent="0.3">
      <c r="A238" s="167"/>
      <c r="B238" s="168" t="s">
        <v>751</v>
      </c>
      <c r="C238" s="169" t="s">
        <v>128</v>
      </c>
      <c r="D238" s="169" t="s">
        <v>137</v>
      </c>
      <c r="E238" s="170">
        <v>0</v>
      </c>
      <c r="F238" s="171">
        <v>0</v>
      </c>
      <c r="G238" s="170">
        <v>0</v>
      </c>
      <c r="H238" s="170">
        <v>0</v>
      </c>
      <c r="I238" s="170">
        <v>0</v>
      </c>
      <c r="J238" s="170">
        <v>0</v>
      </c>
      <c r="K238" s="170">
        <v>0</v>
      </c>
      <c r="L238" s="170">
        <v>0</v>
      </c>
      <c r="M238" s="172">
        <v>7</v>
      </c>
      <c r="N238" s="172">
        <v>6</v>
      </c>
      <c r="O238" s="166"/>
      <c r="P238" s="166"/>
      <c r="Q238" s="166"/>
      <c r="R238" s="166"/>
      <c r="S238" s="166"/>
      <c r="T238" s="166"/>
    </row>
    <row r="239" spans="1:20" x14ac:dyDescent="0.3">
      <c r="A239" s="167"/>
      <c r="B239" s="168" t="s">
        <v>752</v>
      </c>
      <c r="C239" s="169" t="s">
        <v>128</v>
      </c>
      <c r="D239" s="169" t="s">
        <v>137</v>
      </c>
      <c r="E239" s="170">
        <v>0</v>
      </c>
      <c r="F239" s="171">
        <v>0</v>
      </c>
      <c r="G239" s="170">
        <v>0</v>
      </c>
      <c r="H239" s="170">
        <v>0</v>
      </c>
      <c r="I239" s="170">
        <v>0</v>
      </c>
      <c r="J239" s="170">
        <v>0</v>
      </c>
      <c r="K239" s="170">
        <v>0</v>
      </c>
      <c r="L239" s="170">
        <v>0</v>
      </c>
      <c r="M239" s="172">
        <v>7</v>
      </c>
      <c r="N239" s="172">
        <v>6</v>
      </c>
      <c r="O239" s="166"/>
      <c r="P239" s="166"/>
      <c r="Q239" s="166"/>
      <c r="R239" s="166"/>
      <c r="S239" s="166"/>
      <c r="T239" s="166"/>
    </row>
    <row r="240" spans="1:20" x14ac:dyDescent="0.3">
      <c r="A240" s="167" t="s">
        <v>1027</v>
      </c>
      <c r="B240" s="168" t="s">
        <v>755</v>
      </c>
      <c r="C240" s="169" t="s">
        <v>137</v>
      </c>
      <c r="D240" s="169" t="s">
        <v>128</v>
      </c>
      <c r="E240" s="170">
        <v>174.1825</v>
      </c>
      <c r="F240" s="171">
        <v>174.1825</v>
      </c>
      <c r="G240" s="170">
        <v>256.89999999999998</v>
      </c>
      <c r="H240" s="170">
        <v>0</v>
      </c>
      <c r="I240" s="170">
        <v>206.65</v>
      </c>
      <c r="J240" s="170">
        <v>233.18</v>
      </c>
      <c r="K240" s="170">
        <v>0</v>
      </c>
      <c r="L240" s="170">
        <v>696.73</v>
      </c>
      <c r="M240" s="172">
        <v>4</v>
      </c>
      <c r="N240" s="172">
        <v>3</v>
      </c>
      <c r="O240" s="166"/>
      <c r="P240" s="166"/>
      <c r="Q240" s="166"/>
      <c r="R240" s="166"/>
      <c r="S240" s="166"/>
      <c r="T240" s="166"/>
    </row>
    <row r="241" spans="1:20" x14ac:dyDescent="0.3">
      <c r="A241" s="167"/>
      <c r="B241" s="168" t="s">
        <v>757</v>
      </c>
      <c r="C241" s="169" t="s">
        <v>137</v>
      </c>
      <c r="D241" s="169" t="s">
        <v>128</v>
      </c>
      <c r="E241" s="170">
        <v>2.9693999999999998</v>
      </c>
      <c r="F241" s="171">
        <v>2.9693999999999998</v>
      </c>
      <c r="G241" s="170"/>
      <c r="H241" s="170">
        <v>0</v>
      </c>
      <c r="I241" s="170">
        <v>0</v>
      </c>
      <c r="J241" s="170">
        <v>0</v>
      </c>
      <c r="K241" s="170">
        <v>14.847</v>
      </c>
      <c r="L241" s="170">
        <v>14.847</v>
      </c>
      <c r="M241" s="172">
        <v>5</v>
      </c>
      <c r="N241" s="172">
        <v>4</v>
      </c>
      <c r="O241" s="166"/>
      <c r="P241" s="166"/>
      <c r="Q241" s="166"/>
      <c r="R241" s="166"/>
      <c r="S241" s="166"/>
      <c r="T241" s="166"/>
    </row>
    <row r="242" spans="1:20" x14ac:dyDescent="0.3">
      <c r="A242" s="167"/>
      <c r="B242" s="168" t="s">
        <v>759</v>
      </c>
      <c r="C242" s="169" t="s">
        <v>137</v>
      </c>
      <c r="D242" s="169" t="s">
        <v>128</v>
      </c>
      <c r="E242" s="170">
        <v>56.906199999999998</v>
      </c>
      <c r="F242" s="171">
        <v>56.906199999999998</v>
      </c>
      <c r="G242" s="170"/>
      <c r="H242" s="170">
        <v>0</v>
      </c>
      <c r="I242" s="170">
        <v>0</v>
      </c>
      <c r="J242" s="170">
        <v>284.53100000000001</v>
      </c>
      <c r="K242" s="170">
        <v>0</v>
      </c>
      <c r="L242" s="170">
        <v>284.53100000000001</v>
      </c>
      <c r="M242" s="172">
        <v>5</v>
      </c>
      <c r="N242" s="172">
        <v>4</v>
      </c>
      <c r="O242" s="166"/>
      <c r="P242" s="166"/>
      <c r="Q242" s="166"/>
      <c r="R242" s="166"/>
      <c r="S242" s="166"/>
      <c r="T242" s="166"/>
    </row>
    <row r="243" spans="1:20" x14ac:dyDescent="0.3">
      <c r="A243" s="167" t="s">
        <v>1028</v>
      </c>
      <c r="B243" s="168" t="s">
        <v>354</v>
      </c>
      <c r="C243" s="169" t="s">
        <v>137</v>
      </c>
      <c r="D243" s="169" t="s">
        <v>128</v>
      </c>
      <c r="E243" s="170">
        <v>369.721</v>
      </c>
      <c r="F243" s="171">
        <v>369.721</v>
      </c>
      <c r="G243" s="170">
        <v>574.89499999999998</v>
      </c>
      <c r="H243" s="170">
        <v>0</v>
      </c>
      <c r="I243" s="170">
        <v>67.257000000000005</v>
      </c>
      <c r="J243" s="170">
        <v>97.29</v>
      </c>
      <c r="K243" s="170">
        <v>0</v>
      </c>
      <c r="L243" s="170">
        <v>739.44200000000001</v>
      </c>
      <c r="M243" s="172">
        <v>2</v>
      </c>
      <c r="N243" s="172">
        <v>1</v>
      </c>
      <c r="O243" s="166"/>
      <c r="P243" s="166"/>
      <c r="Q243" s="166"/>
      <c r="R243" s="166"/>
      <c r="S243" s="166"/>
      <c r="T243" s="166"/>
    </row>
    <row r="244" spans="1:20" ht="33" x14ac:dyDescent="0.3">
      <c r="A244" s="167" t="s">
        <v>1029</v>
      </c>
      <c r="B244" s="168" t="s">
        <v>155</v>
      </c>
      <c r="C244" s="169" t="s">
        <v>137</v>
      </c>
      <c r="D244" s="169" t="s">
        <v>128</v>
      </c>
      <c r="E244" s="170">
        <v>161.87200000000001</v>
      </c>
      <c r="F244" s="171">
        <v>161.87200000000001</v>
      </c>
      <c r="G244" s="170">
        <v>208.33099999999999</v>
      </c>
      <c r="H244" s="170">
        <v>0</v>
      </c>
      <c r="I244" s="170">
        <v>219.54900000000001</v>
      </c>
      <c r="J244" s="170">
        <v>219.608</v>
      </c>
      <c r="K244" s="170">
        <v>0</v>
      </c>
      <c r="L244" s="170">
        <v>647.48800000000006</v>
      </c>
      <c r="M244" s="172">
        <v>4</v>
      </c>
      <c r="N244" s="172">
        <v>3</v>
      </c>
      <c r="O244" s="166"/>
      <c r="P244" s="166"/>
      <c r="Q244" s="166"/>
      <c r="R244" s="166"/>
      <c r="S244" s="166"/>
      <c r="T244" s="166"/>
    </row>
    <row r="245" spans="1:20" x14ac:dyDescent="0.3">
      <c r="A245" s="167"/>
      <c r="B245" s="168" t="s">
        <v>761</v>
      </c>
      <c r="C245" s="169" t="s">
        <v>137</v>
      </c>
      <c r="D245" s="169" t="s">
        <v>128</v>
      </c>
      <c r="E245" s="170">
        <v>161.87200000000001</v>
      </c>
      <c r="F245" s="171">
        <v>161.87200000000001</v>
      </c>
      <c r="G245" s="170">
        <v>208.33099999999999</v>
      </c>
      <c r="H245" s="170">
        <v>0</v>
      </c>
      <c r="I245" s="170">
        <v>219.54900000000001</v>
      </c>
      <c r="J245" s="170">
        <v>219.608</v>
      </c>
      <c r="K245" s="170">
        <v>0</v>
      </c>
      <c r="L245" s="170">
        <v>647.48800000000006</v>
      </c>
      <c r="M245" s="172">
        <v>4</v>
      </c>
      <c r="N245" s="172">
        <v>3</v>
      </c>
      <c r="O245" s="166"/>
      <c r="P245" s="166"/>
      <c r="Q245" s="166"/>
      <c r="R245" s="166"/>
      <c r="S245" s="166"/>
      <c r="T245" s="166"/>
    </row>
    <row r="246" spans="1:20" ht="33" x14ac:dyDescent="0.3">
      <c r="A246" s="167" t="s">
        <v>1031</v>
      </c>
      <c r="B246" s="168" t="s">
        <v>227</v>
      </c>
      <c r="C246" s="169" t="s">
        <v>137</v>
      </c>
      <c r="D246" s="169" t="s">
        <v>128</v>
      </c>
      <c r="E246" s="170">
        <v>60.411999999999999</v>
      </c>
      <c r="F246" s="171">
        <v>60.411999999999999</v>
      </c>
      <c r="G246" s="170">
        <v>181.23599999999999</v>
      </c>
      <c r="H246" s="170">
        <v>0</v>
      </c>
      <c r="I246" s="170">
        <v>0</v>
      </c>
      <c r="J246" s="170">
        <v>0</v>
      </c>
      <c r="K246" s="170">
        <v>0</v>
      </c>
      <c r="L246" s="170">
        <v>181.23599999999999</v>
      </c>
      <c r="M246" s="172">
        <v>3</v>
      </c>
      <c r="N246" s="172">
        <v>2</v>
      </c>
      <c r="O246" s="166"/>
      <c r="P246" s="166"/>
      <c r="Q246" s="166"/>
      <c r="R246" s="166"/>
      <c r="S246" s="166"/>
      <c r="T246" s="166"/>
    </row>
    <row r="247" spans="1:20" x14ac:dyDescent="0.3">
      <c r="A247" s="167"/>
      <c r="B247" s="168" t="s">
        <v>355</v>
      </c>
      <c r="C247" s="169" t="s">
        <v>137</v>
      </c>
      <c r="D247" s="169" t="s">
        <v>128</v>
      </c>
      <c r="E247" s="170">
        <v>60.411999999999999</v>
      </c>
      <c r="F247" s="171">
        <v>60.411999999999999</v>
      </c>
      <c r="G247" s="170">
        <v>181.23599999999999</v>
      </c>
      <c r="H247" s="170">
        <v>0</v>
      </c>
      <c r="I247" s="170">
        <v>0</v>
      </c>
      <c r="J247" s="170">
        <v>0</v>
      </c>
      <c r="K247" s="170">
        <v>0</v>
      </c>
      <c r="L247" s="170">
        <v>181.23599999999999</v>
      </c>
      <c r="M247" s="172">
        <v>3</v>
      </c>
      <c r="N247" s="172">
        <v>2</v>
      </c>
      <c r="O247" s="166"/>
      <c r="P247" s="166"/>
      <c r="Q247" s="166"/>
      <c r="R247" s="166"/>
      <c r="S247" s="166"/>
      <c r="T247" s="166"/>
    </row>
    <row r="248" spans="1:20" x14ac:dyDescent="0.3">
      <c r="A248" s="167"/>
      <c r="B248" s="168" t="s">
        <v>356</v>
      </c>
      <c r="C248" s="169" t="s">
        <v>137</v>
      </c>
      <c r="D248" s="169" t="s">
        <v>128</v>
      </c>
      <c r="E248" s="170">
        <v>60.411999999999999</v>
      </c>
      <c r="F248" s="171">
        <v>60.411999999999999</v>
      </c>
      <c r="G248" s="170">
        <v>181.23599999999999</v>
      </c>
      <c r="H248" s="170">
        <v>0</v>
      </c>
      <c r="I248" s="170">
        <v>0</v>
      </c>
      <c r="J248" s="170">
        <v>0</v>
      </c>
      <c r="K248" s="170">
        <v>0</v>
      </c>
      <c r="L248" s="170">
        <v>181.23599999999999</v>
      </c>
      <c r="M248" s="172">
        <v>3</v>
      </c>
      <c r="N248" s="172">
        <v>2</v>
      </c>
      <c r="O248" s="166"/>
      <c r="P248" s="166"/>
      <c r="Q248" s="166"/>
      <c r="R248" s="166"/>
      <c r="S248" s="166"/>
      <c r="T248" s="166"/>
    </row>
    <row r="249" spans="1:20" x14ac:dyDescent="0.3">
      <c r="A249" s="167"/>
      <c r="B249" s="168" t="s">
        <v>228</v>
      </c>
      <c r="C249" s="169" t="s">
        <v>137</v>
      </c>
      <c r="D249" s="169" t="s">
        <v>128</v>
      </c>
      <c r="E249" s="170">
        <v>60.411999999999999</v>
      </c>
      <c r="F249" s="171">
        <v>60.411999999999999</v>
      </c>
      <c r="G249" s="170">
        <v>181.23599999999999</v>
      </c>
      <c r="H249" s="170">
        <v>0</v>
      </c>
      <c r="I249" s="170">
        <v>0</v>
      </c>
      <c r="J249" s="170">
        <v>0</v>
      </c>
      <c r="K249" s="170">
        <v>0</v>
      </c>
      <c r="L249" s="170">
        <v>181.23599999999999</v>
      </c>
      <c r="M249" s="172">
        <v>3</v>
      </c>
      <c r="N249" s="172">
        <v>2</v>
      </c>
      <c r="O249" s="166"/>
      <c r="P249" s="166"/>
      <c r="Q249" s="166"/>
      <c r="R249" s="166"/>
      <c r="S249" s="166"/>
      <c r="T249" s="166"/>
    </row>
    <row r="250" spans="1:20" x14ac:dyDescent="0.3">
      <c r="A250" s="167"/>
      <c r="B250" s="168" t="s">
        <v>229</v>
      </c>
      <c r="C250" s="169" t="s">
        <v>137</v>
      </c>
      <c r="D250" s="169" t="s">
        <v>128</v>
      </c>
      <c r="E250" s="170">
        <v>73.685333333333332</v>
      </c>
      <c r="F250" s="171">
        <v>73.685333333333332</v>
      </c>
      <c r="G250" s="170">
        <v>221.05600000000001</v>
      </c>
      <c r="H250" s="170">
        <v>0</v>
      </c>
      <c r="I250" s="170">
        <v>0</v>
      </c>
      <c r="J250" s="170">
        <v>0</v>
      </c>
      <c r="K250" s="170">
        <v>0</v>
      </c>
      <c r="L250" s="170">
        <v>221.05600000000001</v>
      </c>
      <c r="M250" s="172">
        <v>3</v>
      </c>
      <c r="N250" s="172">
        <v>2</v>
      </c>
      <c r="O250" s="166"/>
      <c r="P250" s="166"/>
      <c r="Q250" s="166"/>
      <c r="R250" s="166"/>
      <c r="S250" s="166"/>
      <c r="T250" s="166"/>
    </row>
    <row r="251" spans="1:20" x14ac:dyDescent="0.3">
      <c r="A251" s="167" t="s">
        <v>1036</v>
      </c>
      <c r="B251" s="168" t="s">
        <v>764</v>
      </c>
      <c r="C251" s="169" t="s">
        <v>137</v>
      </c>
      <c r="D251" s="169" t="s">
        <v>128</v>
      </c>
      <c r="E251" s="170">
        <v>51.35</v>
      </c>
      <c r="F251" s="171">
        <v>51.35</v>
      </c>
      <c r="G251" s="170">
        <v>205.4</v>
      </c>
      <c r="H251" s="170">
        <v>0</v>
      </c>
      <c r="I251" s="170">
        <v>0</v>
      </c>
      <c r="J251" s="170">
        <v>0</v>
      </c>
      <c r="K251" s="170">
        <v>0</v>
      </c>
      <c r="L251" s="170">
        <v>205.4</v>
      </c>
      <c r="M251" s="172">
        <v>4</v>
      </c>
      <c r="N251" s="172">
        <v>3</v>
      </c>
      <c r="O251" s="166"/>
      <c r="P251" s="166"/>
      <c r="Q251" s="166"/>
      <c r="R251" s="166"/>
      <c r="S251" s="166"/>
      <c r="T251" s="166"/>
    </row>
    <row r="252" spans="1:20" x14ac:dyDescent="0.3">
      <c r="A252" s="167"/>
      <c r="B252" s="168" t="s">
        <v>765</v>
      </c>
      <c r="C252" s="169" t="s">
        <v>137</v>
      </c>
      <c r="D252" s="169" t="s">
        <v>128</v>
      </c>
      <c r="E252" s="170">
        <v>51.35</v>
      </c>
      <c r="F252" s="171">
        <v>51.35</v>
      </c>
      <c r="G252" s="170">
        <v>205.4</v>
      </c>
      <c r="H252" s="170">
        <v>0</v>
      </c>
      <c r="I252" s="170">
        <v>0</v>
      </c>
      <c r="J252" s="170">
        <v>0</v>
      </c>
      <c r="K252" s="170">
        <v>0</v>
      </c>
      <c r="L252" s="170">
        <v>205.4</v>
      </c>
      <c r="M252" s="172">
        <v>4</v>
      </c>
      <c r="N252" s="172">
        <v>3</v>
      </c>
      <c r="O252" s="166"/>
      <c r="P252" s="166"/>
      <c r="Q252" s="166"/>
      <c r="R252" s="166"/>
      <c r="S252" s="166"/>
      <c r="T252" s="166"/>
    </row>
    <row r="253" spans="1:20" x14ac:dyDescent="0.3">
      <c r="A253" s="167" t="s">
        <v>173</v>
      </c>
      <c r="B253" s="167"/>
      <c r="C253" s="167"/>
      <c r="D253" s="167"/>
      <c r="E253" s="170">
        <v>86.868006675392763</v>
      </c>
      <c r="F253" s="171">
        <v>93.047033289105741</v>
      </c>
      <c r="G253" s="170">
        <v>56280.60399999997</v>
      </c>
      <c r="H253" s="170">
        <v>0</v>
      </c>
      <c r="I253" s="170">
        <v>32159.371199999987</v>
      </c>
      <c r="J253" s="170">
        <v>40967.454000000034</v>
      </c>
      <c r="K253" s="170">
        <v>3327.2420000000006</v>
      </c>
      <c r="L253" s="170">
        <v>132734.31420000014</v>
      </c>
      <c r="M253" s="172">
        <v>1528</v>
      </c>
      <c r="N253" s="172">
        <v>1186</v>
      </c>
      <c r="O253" s="166"/>
      <c r="P253" s="166"/>
      <c r="Q253" s="166"/>
      <c r="R253" s="166"/>
      <c r="S253" s="166"/>
      <c r="T253" s="166"/>
    </row>
    <row r="254" spans="1:20" x14ac:dyDescent="0.3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</row>
    <row r="255" spans="1:20" x14ac:dyDescent="0.3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</row>
    <row r="256" spans="1:20" x14ac:dyDescent="0.3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</row>
    <row r="257" spans="1:20" x14ac:dyDescent="0.3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</row>
    <row r="258" spans="1:20" x14ac:dyDescent="0.3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</row>
    <row r="259" spans="1:20" x14ac:dyDescent="0.3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</row>
    <row r="260" spans="1:20" x14ac:dyDescent="0.3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</row>
    <row r="261" spans="1:20" x14ac:dyDescent="0.3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</row>
    <row r="262" spans="1:20" x14ac:dyDescent="0.3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</row>
    <row r="263" spans="1:20" x14ac:dyDescent="0.3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</row>
    <row r="264" spans="1:20" x14ac:dyDescent="0.3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</row>
    <row r="265" spans="1:20" x14ac:dyDescent="0.3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</row>
    <row r="266" spans="1:20" x14ac:dyDescent="0.3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</row>
    <row r="267" spans="1:20" x14ac:dyDescent="0.3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</row>
    <row r="268" spans="1:20" x14ac:dyDescent="0.3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</row>
    <row r="269" spans="1:20" x14ac:dyDescent="0.3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</row>
    <row r="270" spans="1:20" x14ac:dyDescent="0.3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</row>
    <row r="271" spans="1:20" x14ac:dyDescent="0.3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</row>
    <row r="272" spans="1:20" x14ac:dyDescent="0.3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</row>
    <row r="273" spans="1:20" x14ac:dyDescent="0.3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</row>
    <row r="274" spans="1:20" x14ac:dyDescent="0.3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</row>
    <row r="275" spans="1:20" x14ac:dyDescent="0.3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</row>
    <row r="276" spans="1:20" x14ac:dyDescent="0.3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</row>
    <row r="277" spans="1:20" x14ac:dyDescent="0.3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</row>
    <row r="278" spans="1:20" x14ac:dyDescent="0.3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</row>
    <row r="279" spans="1:20" x14ac:dyDescent="0.3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</row>
    <row r="280" spans="1:20" x14ac:dyDescent="0.3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</row>
    <row r="281" spans="1:20" x14ac:dyDescent="0.3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</row>
    <row r="282" spans="1:20" x14ac:dyDescent="0.3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</row>
    <row r="283" spans="1:20" x14ac:dyDescent="0.3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</row>
    <row r="284" spans="1:20" x14ac:dyDescent="0.3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</row>
    <row r="285" spans="1:20" x14ac:dyDescent="0.3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</row>
    <row r="286" spans="1:20" x14ac:dyDescent="0.3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</row>
    <row r="287" spans="1:20" x14ac:dyDescent="0.3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</row>
    <row r="288" spans="1:20" x14ac:dyDescent="0.3">
      <c r="A288" s="166"/>
      <c r="B288" s="166"/>
      <c r="C288" s="166"/>
      <c r="D288" s="166"/>
      <c r="E288" s="166"/>
      <c r="F288" s="174"/>
      <c r="G288" s="166"/>
      <c r="H288" s="175"/>
      <c r="I288" s="17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</row>
    <row r="289" spans="1:20" x14ac:dyDescent="0.3">
      <c r="A289" s="166"/>
      <c r="B289" s="166"/>
      <c r="C289" s="166"/>
      <c r="D289" s="166"/>
      <c r="E289" s="166"/>
      <c r="F289" s="174"/>
      <c r="G289" s="166"/>
      <c r="H289" s="175"/>
      <c r="I289" s="17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</row>
    <row r="290" spans="1:20" x14ac:dyDescent="0.3">
      <c r="A290" s="166"/>
      <c r="B290" s="166"/>
      <c r="C290" s="166"/>
      <c r="D290" s="166"/>
      <c r="E290" s="166"/>
      <c r="F290" s="174"/>
      <c r="G290" s="166"/>
      <c r="H290" s="175"/>
      <c r="I290" s="17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</row>
    <row r="291" spans="1:20" x14ac:dyDescent="0.3">
      <c r="A291" s="166"/>
      <c r="B291" s="166"/>
      <c r="C291" s="166"/>
      <c r="D291" s="166"/>
      <c r="E291" s="166"/>
      <c r="F291" s="174"/>
      <c r="G291" s="166"/>
      <c r="H291" s="175"/>
      <c r="I291" s="17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</row>
    <row r="292" spans="1:20" x14ac:dyDescent="0.3">
      <c r="A292" s="166"/>
      <c r="B292" s="166"/>
      <c r="C292" s="166"/>
      <c r="D292" s="166"/>
      <c r="E292" s="166"/>
      <c r="F292" s="174"/>
      <c r="G292" s="166"/>
      <c r="H292" s="175"/>
      <c r="I292" s="17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</row>
    <row r="293" spans="1:20" x14ac:dyDescent="0.3">
      <c r="A293" s="166"/>
      <c r="B293" s="166"/>
      <c r="C293" s="166"/>
      <c r="D293" s="166"/>
      <c r="E293" s="166"/>
      <c r="F293" s="174"/>
      <c r="G293" s="166"/>
      <c r="H293" s="175"/>
      <c r="I293" s="17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</row>
    <row r="294" spans="1:20" x14ac:dyDescent="0.3">
      <c r="A294" s="166"/>
      <c r="B294" s="166"/>
      <c r="C294" s="166"/>
      <c r="D294" s="166"/>
      <c r="E294" s="166"/>
      <c r="F294" s="174"/>
      <c r="G294" s="166"/>
      <c r="H294" s="175"/>
      <c r="I294" s="17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</row>
    <row r="295" spans="1:20" x14ac:dyDescent="0.3">
      <c r="A295" s="166"/>
      <c r="B295" s="166"/>
      <c r="C295" s="166"/>
      <c r="D295" s="166"/>
      <c r="E295" s="166"/>
      <c r="F295" s="174"/>
      <c r="G295" s="166"/>
      <c r="H295" s="175"/>
      <c r="I295" s="17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</row>
    <row r="296" spans="1:20" x14ac:dyDescent="0.3">
      <c r="A296" s="166"/>
      <c r="B296" s="166"/>
      <c r="C296" s="166"/>
      <c r="D296" s="166"/>
      <c r="E296" s="166"/>
      <c r="F296" s="174"/>
      <c r="G296" s="166"/>
      <c r="H296" s="175"/>
      <c r="I296" s="17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</row>
    <row r="297" spans="1:20" x14ac:dyDescent="0.3">
      <c r="A297" s="166"/>
      <c r="B297" s="166"/>
      <c r="C297" s="166"/>
      <c r="D297" s="166"/>
      <c r="E297" s="166"/>
      <c r="F297" s="174"/>
      <c r="G297" s="166"/>
      <c r="H297" s="175"/>
      <c r="I297" s="17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</row>
    <row r="298" spans="1:20" x14ac:dyDescent="0.3">
      <c r="A298" s="166"/>
      <c r="B298" s="166"/>
      <c r="C298" s="166"/>
      <c r="D298" s="166"/>
      <c r="E298" s="166"/>
      <c r="F298" s="174"/>
      <c r="G298" s="166"/>
      <c r="H298" s="175"/>
      <c r="I298" s="17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</row>
    <row r="299" spans="1:20" x14ac:dyDescent="0.3">
      <c r="A299" s="166"/>
      <c r="B299" s="166"/>
      <c r="C299" s="166"/>
      <c r="D299" s="166"/>
      <c r="E299" s="166"/>
      <c r="F299" s="174"/>
      <c r="G299" s="166"/>
      <c r="H299" s="175"/>
      <c r="I299" s="17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</row>
    <row r="300" spans="1:20" x14ac:dyDescent="0.3">
      <c r="A300" s="166"/>
      <c r="B300" s="166"/>
      <c r="C300" s="166"/>
      <c r="D300" s="166"/>
      <c r="E300" s="166"/>
      <c r="F300" s="174"/>
      <c r="G300" s="166"/>
      <c r="H300" s="175"/>
      <c r="I300" s="17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</row>
    <row r="301" spans="1:20" x14ac:dyDescent="0.3">
      <c r="A301" s="166"/>
      <c r="B301" s="166"/>
      <c r="C301" s="166"/>
      <c r="D301" s="166"/>
      <c r="E301" s="166"/>
      <c r="F301" s="174"/>
      <c r="G301" s="166"/>
      <c r="H301" s="175"/>
      <c r="I301" s="17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</row>
    <row r="302" spans="1:20" x14ac:dyDescent="0.3">
      <c r="A302" s="166"/>
      <c r="B302" s="166"/>
      <c r="C302" s="166"/>
      <c r="D302" s="166"/>
      <c r="E302" s="166"/>
      <c r="F302" s="174"/>
      <c r="G302" s="166"/>
      <c r="H302" s="175"/>
      <c r="I302" s="17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</row>
    <row r="303" spans="1:20" x14ac:dyDescent="0.3">
      <c r="A303" s="166"/>
      <c r="B303" s="166"/>
      <c r="C303" s="166"/>
      <c r="D303" s="166"/>
      <c r="E303" s="166"/>
      <c r="F303" s="174"/>
      <c r="G303" s="166"/>
      <c r="H303" s="175"/>
      <c r="I303" s="17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</row>
    <row r="304" spans="1:20" x14ac:dyDescent="0.3">
      <c r="A304" s="166"/>
      <c r="B304" s="166"/>
      <c r="C304" s="166"/>
      <c r="D304" s="166"/>
      <c r="E304" s="166"/>
      <c r="F304" s="174"/>
      <c r="G304" s="166"/>
      <c r="H304" s="175"/>
      <c r="I304" s="17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</row>
    <row r="305" spans="1:20" x14ac:dyDescent="0.3">
      <c r="A305" s="166"/>
      <c r="B305" s="166"/>
      <c r="C305" s="166"/>
      <c r="D305" s="166"/>
      <c r="E305" s="166"/>
      <c r="F305" s="174"/>
      <c r="G305" s="166"/>
      <c r="H305" s="175"/>
      <c r="I305" s="17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</row>
    <row r="306" spans="1:20" x14ac:dyDescent="0.3">
      <c r="A306" s="166"/>
      <c r="B306" s="166"/>
      <c r="C306" s="166"/>
      <c r="D306" s="166"/>
      <c r="E306" s="166"/>
      <c r="F306" s="174"/>
      <c r="G306" s="166"/>
      <c r="H306" s="175"/>
      <c r="I306" s="17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</row>
    <row r="307" spans="1:20" x14ac:dyDescent="0.3">
      <c r="A307" s="166"/>
      <c r="B307" s="166"/>
      <c r="C307" s="166"/>
      <c r="D307" s="166"/>
      <c r="E307" s="166"/>
      <c r="F307" s="174"/>
      <c r="G307" s="166"/>
      <c r="H307" s="175"/>
      <c r="I307" s="17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</row>
    <row r="308" spans="1:20" x14ac:dyDescent="0.3">
      <c r="A308" s="166"/>
      <c r="B308" s="166"/>
      <c r="C308" s="166"/>
      <c r="D308" s="166"/>
      <c r="E308" s="166"/>
      <c r="F308" s="174"/>
      <c r="G308" s="166"/>
      <c r="H308" s="175"/>
      <c r="I308" s="17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</row>
    <row r="309" spans="1:20" x14ac:dyDescent="0.3">
      <c r="A309" s="166"/>
      <c r="B309" s="166"/>
      <c r="C309" s="166"/>
      <c r="D309" s="166"/>
      <c r="E309" s="166"/>
      <c r="F309" s="174"/>
      <c r="G309" s="166"/>
      <c r="H309" s="175"/>
      <c r="I309" s="17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</row>
    <row r="310" spans="1:20" x14ac:dyDescent="0.3">
      <c r="A310" s="166"/>
      <c r="B310" s="166"/>
      <c r="C310" s="166"/>
      <c r="D310" s="166"/>
      <c r="E310" s="166"/>
      <c r="F310" s="174"/>
      <c r="G310" s="166"/>
      <c r="H310" s="175"/>
      <c r="I310" s="17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</row>
    <row r="311" spans="1:20" x14ac:dyDescent="0.3">
      <c r="A311" s="166"/>
      <c r="B311" s="166"/>
      <c r="C311" s="166"/>
      <c r="D311" s="166"/>
      <c r="E311" s="166"/>
      <c r="F311" s="174"/>
      <c r="G311" s="166"/>
      <c r="H311" s="175"/>
      <c r="I311" s="17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</row>
    <row r="312" spans="1:20" x14ac:dyDescent="0.3">
      <c r="A312" s="166"/>
      <c r="B312" s="166"/>
      <c r="C312" s="166"/>
      <c r="D312" s="166"/>
      <c r="E312" s="166"/>
      <c r="F312" s="174"/>
      <c r="G312" s="166"/>
      <c r="H312" s="175"/>
      <c r="I312" s="17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</row>
    <row r="313" spans="1:20" x14ac:dyDescent="0.3">
      <c r="A313" s="166"/>
      <c r="B313" s="166"/>
      <c r="C313" s="166"/>
      <c r="D313" s="166"/>
      <c r="E313" s="166"/>
      <c r="F313" s="174"/>
      <c r="G313" s="166"/>
      <c r="H313" s="175"/>
      <c r="I313" s="17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</row>
    <row r="314" spans="1:20" x14ac:dyDescent="0.3">
      <c r="A314" s="166"/>
      <c r="B314" s="166"/>
      <c r="C314" s="166"/>
      <c r="D314" s="166"/>
      <c r="E314" s="166"/>
      <c r="F314" s="174"/>
      <c r="G314" s="166"/>
      <c r="H314" s="175"/>
      <c r="I314" s="17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</row>
    <row r="315" spans="1:20" x14ac:dyDescent="0.3">
      <c r="A315" s="166"/>
      <c r="B315" s="166"/>
      <c r="C315" s="166"/>
      <c r="D315" s="166"/>
      <c r="E315" s="166"/>
      <c r="F315" s="174"/>
      <c r="G315" s="166"/>
      <c r="H315" s="175"/>
      <c r="I315" s="17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</row>
  </sheetData>
  <mergeCells count="2">
    <mergeCell ref="A1:G1"/>
    <mergeCell ref="A2:G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346"/>
  <sheetViews>
    <sheetView zoomScale="70" zoomScaleNormal="70" workbookViewId="0">
      <pane xSplit="2" ySplit="1" topLeftCell="K333" activePane="bottomRight" state="frozen"/>
      <selection pane="topRight" activeCell="C1" sqref="C1"/>
      <selection pane="bottomLeft" activeCell="A2" sqref="A2"/>
      <selection pane="bottomRight" activeCell="N342" sqref="N342"/>
    </sheetView>
  </sheetViews>
  <sheetFormatPr defaultColWidth="9.140625" defaultRowHeight="15.75" outlineLevelRow="1" x14ac:dyDescent="0.25"/>
  <cols>
    <col min="1" max="1" width="69.5703125" style="58" bestFit="1" customWidth="1"/>
    <col min="2" max="2" width="17.5703125" style="59" customWidth="1"/>
    <col min="3" max="3" width="29.28515625" style="60" customWidth="1"/>
    <col min="4" max="4" width="32.42578125" style="133" customWidth="1"/>
    <col min="5" max="5" width="46.140625" style="53" customWidth="1"/>
    <col min="6" max="6" width="29.7109375" style="53" customWidth="1"/>
    <col min="7" max="7" width="33.28515625" style="53" customWidth="1"/>
    <col min="8" max="8" width="22.140625" style="61" customWidth="1"/>
    <col min="9" max="9" width="22.85546875" style="61" customWidth="1"/>
    <col min="10" max="11" width="25.85546875" style="53" customWidth="1"/>
    <col min="12" max="12" width="27.28515625" style="62" customWidth="1"/>
    <col min="13" max="14" width="26.28515625" style="62" customWidth="1"/>
    <col min="15" max="15" width="26.28515625" style="63" customWidth="1"/>
    <col min="16" max="16" width="21.5703125" style="62" customWidth="1"/>
    <col min="17" max="17" width="21.5703125" style="63" customWidth="1"/>
    <col min="18" max="18" width="22.5703125" style="62" customWidth="1"/>
    <col min="19" max="19" width="17.7109375" style="62" customWidth="1"/>
    <col min="20" max="20" width="23.28515625" style="64" customWidth="1"/>
    <col min="21" max="21" width="11.28515625" style="53" bestFit="1" customWidth="1"/>
    <col min="22" max="16384" width="9.140625" style="53"/>
  </cols>
  <sheetData>
    <row r="1" spans="1:20" s="87" customFormat="1" ht="123.75" customHeight="1" x14ac:dyDescent="0.3">
      <c r="A1" s="49" t="s">
        <v>39</v>
      </c>
      <c r="B1" s="82" t="s">
        <v>21</v>
      </c>
      <c r="C1" s="142" t="s">
        <v>166</v>
      </c>
      <c r="D1" s="83" t="s">
        <v>167</v>
      </c>
      <c r="E1" s="83" t="s">
        <v>168</v>
      </c>
      <c r="F1" s="83" t="s">
        <v>103</v>
      </c>
      <c r="G1" s="83" t="s">
        <v>104</v>
      </c>
      <c r="H1" s="84" t="s">
        <v>106</v>
      </c>
      <c r="I1" s="84" t="s">
        <v>107</v>
      </c>
      <c r="J1" s="83" t="s">
        <v>100</v>
      </c>
      <c r="K1" s="83" t="s">
        <v>176</v>
      </c>
      <c r="L1" s="83" t="s">
        <v>174</v>
      </c>
      <c r="M1" s="83" t="s">
        <v>101</v>
      </c>
      <c r="N1" s="85" t="s">
        <v>102</v>
      </c>
      <c r="O1" s="83" t="s">
        <v>169</v>
      </c>
      <c r="P1" s="83" t="s">
        <v>170</v>
      </c>
      <c r="Q1" s="85" t="s">
        <v>171</v>
      </c>
      <c r="R1" s="83" t="s">
        <v>172</v>
      </c>
      <c r="S1" s="83" t="s">
        <v>20</v>
      </c>
      <c r="T1" s="86" t="s">
        <v>184</v>
      </c>
    </row>
    <row r="2" spans="1:20" s="68" customFormat="1" ht="51.75" outlineLevel="1" x14ac:dyDescent="0.3">
      <c r="A2" s="98" t="s">
        <v>363</v>
      </c>
      <c r="B2" s="99">
        <v>1.1000000000000001</v>
      </c>
      <c r="C2" s="100" t="s">
        <v>365</v>
      </c>
      <c r="D2" s="101" t="s">
        <v>366</v>
      </c>
      <c r="E2" s="102" t="s">
        <v>1046</v>
      </c>
      <c r="F2" s="101" t="s">
        <v>128</v>
      </c>
      <c r="G2" s="101" t="s">
        <v>137</v>
      </c>
      <c r="H2" s="103">
        <v>45200</v>
      </c>
      <c r="I2" s="103">
        <v>45204</v>
      </c>
      <c r="J2" s="102" t="s">
        <v>109</v>
      </c>
      <c r="K2" s="104">
        <v>59.762800000000006</v>
      </c>
      <c r="L2" s="104">
        <v>0</v>
      </c>
      <c r="M2" s="104"/>
      <c r="N2" s="105">
        <v>0</v>
      </c>
      <c r="O2" s="106">
        <v>4</v>
      </c>
      <c r="P2" s="104">
        <v>0</v>
      </c>
      <c r="Q2" s="106">
        <v>5</v>
      </c>
      <c r="R2" s="104">
        <v>298.81400000000002</v>
      </c>
      <c r="S2" s="104">
        <v>0</v>
      </c>
      <c r="T2" s="107">
        <v>298.81400000000002</v>
      </c>
    </row>
    <row r="3" spans="1:20" s="68" customFormat="1" ht="51.75" outlineLevel="1" x14ac:dyDescent="0.3">
      <c r="A3" s="98" t="s">
        <v>363</v>
      </c>
      <c r="B3" s="99" t="s">
        <v>810</v>
      </c>
      <c r="C3" s="100" t="s">
        <v>365</v>
      </c>
      <c r="D3" s="101" t="s">
        <v>367</v>
      </c>
      <c r="E3" s="102" t="s">
        <v>1046</v>
      </c>
      <c r="F3" s="101" t="s">
        <v>128</v>
      </c>
      <c r="G3" s="101" t="s">
        <v>137</v>
      </c>
      <c r="H3" s="103">
        <v>45263</v>
      </c>
      <c r="I3" s="103">
        <v>45265</v>
      </c>
      <c r="J3" s="102" t="s">
        <v>235</v>
      </c>
      <c r="K3" s="108">
        <v>129.62899999999999</v>
      </c>
      <c r="L3" s="104">
        <v>145.73500000000001</v>
      </c>
      <c r="M3" s="104">
        <v>145.73500000000001</v>
      </c>
      <c r="N3" s="105">
        <v>0</v>
      </c>
      <c r="O3" s="106">
        <v>2</v>
      </c>
      <c r="P3" s="104">
        <v>97.215999999999994</v>
      </c>
      <c r="Q3" s="106">
        <v>3</v>
      </c>
      <c r="R3" s="104">
        <v>138.649</v>
      </c>
      <c r="S3" s="104">
        <v>7.2869999999999999</v>
      </c>
      <c r="T3" s="107">
        <v>388.887</v>
      </c>
    </row>
    <row r="4" spans="1:20" s="68" customFormat="1" ht="51.75" outlineLevel="1" x14ac:dyDescent="0.3">
      <c r="A4" s="98" t="s">
        <v>363</v>
      </c>
      <c r="B4" s="99" t="s">
        <v>811</v>
      </c>
      <c r="C4" s="100" t="s">
        <v>365</v>
      </c>
      <c r="D4" s="101" t="s">
        <v>367</v>
      </c>
      <c r="E4" s="102" t="s">
        <v>1047</v>
      </c>
      <c r="F4" s="101" t="s">
        <v>128</v>
      </c>
      <c r="G4" s="101" t="s">
        <v>137</v>
      </c>
      <c r="H4" s="103">
        <v>45263</v>
      </c>
      <c r="I4" s="103">
        <v>45265</v>
      </c>
      <c r="J4" s="102" t="s">
        <v>235</v>
      </c>
      <c r="K4" s="104">
        <v>96.966666666666683</v>
      </c>
      <c r="L4" s="104">
        <v>116.289</v>
      </c>
      <c r="M4" s="104">
        <v>116.289</v>
      </c>
      <c r="N4" s="105">
        <v>0</v>
      </c>
      <c r="O4" s="106">
        <v>2</v>
      </c>
      <c r="P4" s="104">
        <v>64.81</v>
      </c>
      <c r="Q4" s="106">
        <v>3</v>
      </c>
      <c r="R4" s="104">
        <v>103.98699999999999</v>
      </c>
      <c r="S4" s="104">
        <v>5.8140000000000001</v>
      </c>
      <c r="T4" s="107">
        <v>290.90000000000003</v>
      </c>
    </row>
    <row r="5" spans="1:20" s="68" customFormat="1" ht="51.75" outlineLevel="1" x14ac:dyDescent="0.3">
      <c r="A5" s="98" t="s">
        <v>363</v>
      </c>
      <c r="B5" s="99" t="s">
        <v>817</v>
      </c>
      <c r="C5" s="100" t="s">
        <v>365</v>
      </c>
      <c r="D5" s="101" t="s">
        <v>367</v>
      </c>
      <c r="E5" s="102" t="s">
        <v>1048</v>
      </c>
      <c r="F5" s="101" t="s">
        <v>128</v>
      </c>
      <c r="G5" s="101" t="s">
        <v>137</v>
      </c>
      <c r="H5" s="103">
        <v>45263</v>
      </c>
      <c r="I5" s="103">
        <v>45265</v>
      </c>
      <c r="J5" s="102" t="s">
        <v>235</v>
      </c>
      <c r="K5" s="104">
        <v>112.503</v>
      </c>
      <c r="L5" s="104">
        <v>160.678</v>
      </c>
      <c r="M5" s="104">
        <v>160.678</v>
      </c>
      <c r="N5" s="105">
        <v>0</v>
      </c>
      <c r="O5" s="106">
        <v>2</v>
      </c>
      <c r="P5" s="104">
        <v>64.81</v>
      </c>
      <c r="Q5" s="106">
        <v>3</v>
      </c>
      <c r="R5" s="104">
        <v>103.98699999999999</v>
      </c>
      <c r="S5" s="104">
        <v>8.0340000000000007</v>
      </c>
      <c r="T5" s="107">
        <v>337.50900000000001</v>
      </c>
    </row>
    <row r="6" spans="1:20" s="68" customFormat="1" ht="103.5" outlineLevel="1" x14ac:dyDescent="0.3">
      <c r="A6" s="98" t="s">
        <v>363</v>
      </c>
      <c r="B6" s="99" t="s">
        <v>818</v>
      </c>
      <c r="C6" s="100" t="s">
        <v>365</v>
      </c>
      <c r="D6" s="101" t="s">
        <v>367</v>
      </c>
      <c r="E6" s="102" t="s">
        <v>1049</v>
      </c>
      <c r="F6" s="101" t="s">
        <v>128</v>
      </c>
      <c r="G6" s="101" t="s">
        <v>137</v>
      </c>
      <c r="H6" s="103">
        <v>45263</v>
      </c>
      <c r="I6" s="103">
        <v>45265</v>
      </c>
      <c r="J6" s="102" t="s">
        <v>235</v>
      </c>
      <c r="K6" s="104">
        <v>112.50233333333334</v>
      </c>
      <c r="L6" s="104">
        <v>160.678</v>
      </c>
      <c r="M6" s="104">
        <v>160.678</v>
      </c>
      <c r="N6" s="105">
        <v>0</v>
      </c>
      <c r="O6" s="106">
        <v>2</v>
      </c>
      <c r="P6" s="104">
        <v>64.81</v>
      </c>
      <c r="Q6" s="106">
        <v>3</v>
      </c>
      <c r="R6" s="104">
        <v>103.98699999999999</v>
      </c>
      <c r="S6" s="104">
        <v>8.032</v>
      </c>
      <c r="T6" s="107">
        <v>337.50700000000001</v>
      </c>
    </row>
    <row r="7" spans="1:20" s="68" customFormat="1" ht="86.25" outlineLevel="1" x14ac:dyDescent="0.3">
      <c r="A7" s="98" t="s">
        <v>1059</v>
      </c>
      <c r="B7" s="99" t="s">
        <v>93</v>
      </c>
      <c r="C7" s="100" t="s">
        <v>365</v>
      </c>
      <c r="D7" s="101" t="s">
        <v>188</v>
      </c>
      <c r="E7" s="102" t="s">
        <v>244</v>
      </c>
      <c r="F7" s="101" t="s">
        <v>128</v>
      </c>
      <c r="G7" s="101" t="s">
        <v>137</v>
      </c>
      <c r="H7" s="103">
        <v>45201</v>
      </c>
      <c r="I7" s="103">
        <v>45205</v>
      </c>
      <c r="J7" s="102" t="s">
        <v>189</v>
      </c>
      <c r="K7" s="104">
        <v>46.3996</v>
      </c>
      <c r="L7" s="104">
        <v>121.779</v>
      </c>
      <c r="M7" s="104">
        <v>121.779</v>
      </c>
      <c r="N7" s="105">
        <v>0</v>
      </c>
      <c r="O7" s="106">
        <v>4</v>
      </c>
      <c r="P7" s="104">
        <v>110.21899999999999</v>
      </c>
      <c r="Q7" s="106">
        <v>5</v>
      </c>
      <c r="R7" s="104"/>
      <c r="S7" s="104">
        <v>0</v>
      </c>
      <c r="T7" s="107">
        <v>231.99799999999999</v>
      </c>
    </row>
    <row r="8" spans="1:20" s="68" customFormat="1" ht="51.75" outlineLevel="1" x14ac:dyDescent="0.3">
      <c r="A8" s="98" t="s">
        <v>1059</v>
      </c>
      <c r="B8" s="99" t="s">
        <v>819</v>
      </c>
      <c r="C8" s="100" t="s">
        <v>365</v>
      </c>
      <c r="D8" s="101" t="s">
        <v>188</v>
      </c>
      <c r="E8" s="102" t="s">
        <v>190</v>
      </c>
      <c r="F8" s="101" t="s">
        <v>128</v>
      </c>
      <c r="G8" s="101" t="s">
        <v>137</v>
      </c>
      <c r="H8" s="103">
        <v>45201</v>
      </c>
      <c r="I8" s="103">
        <v>45205</v>
      </c>
      <c r="J8" s="102" t="s">
        <v>189</v>
      </c>
      <c r="K8" s="104">
        <v>46.3996</v>
      </c>
      <c r="L8" s="104">
        <v>121.779</v>
      </c>
      <c r="M8" s="104">
        <v>121.779</v>
      </c>
      <c r="N8" s="105">
        <v>0</v>
      </c>
      <c r="O8" s="106">
        <v>4</v>
      </c>
      <c r="P8" s="104">
        <v>110.21899999999999</v>
      </c>
      <c r="Q8" s="106">
        <v>5</v>
      </c>
      <c r="R8" s="104">
        <v>0</v>
      </c>
      <c r="S8" s="104"/>
      <c r="T8" s="107">
        <v>231.99799999999999</v>
      </c>
    </row>
    <row r="9" spans="1:20" s="68" customFormat="1" ht="103.5" outlineLevel="1" x14ac:dyDescent="0.3">
      <c r="A9" s="98" t="s">
        <v>1059</v>
      </c>
      <c r="B9" s="99" t="s">
        <v>820</v>
      </c>
      <c r="C9" s="100" t="s">
        <v>365</v>
      </c>
      <c r="D9" s="101" t="s">
        <v>368</v>
      </c>
      <c r="E9" s="102" t="s">
        <v>191</v>
      </c>
      <c r="F9" s="101" t="s">
        <v>128</v>
      </c>
      <c r="G9" s="101" t="s">
        <v>137</v>
      </c>
      <c r="H9" s="103">
        <v>45202</v>
      </c>
      <c r="I9" s="103">
        <v>45205</v>
      </c>
      <c r="J9" s="102" t="s">
        <v>110</v>
      </c>
      <c r="K9" s="104">
        <v>48.2605</v>
      </c>
      <c r="L9" s="104">
        <v>121.779</v>
      </c>
      <c r="M9" s="104">
        <v>121.779</v>
      </c>
      <c r="N9" s="105">
        <v>0</v>
      </c>
      <c r="O9" s="106">
        <v>3</v>
      </c>
      <c r="P9" s="104">
        <v>71.263000000000005</v>
      </c>
      <c r="Q9" s="106">
        <v>4</v>
      </c>
      <c r="R9" s="104">
        <v>0</v>
      </c>
      <c r="S9" s="104">
        <v>0</v>
      </c>
      <c r="T9" s="107">
        <v>193.042</v>
      </c>
    </row>
    <row r="10" spans="1:20" s="68" customFormat="1" ht="86.25" outlineLevel="1" x14ac:dyDescent="0.3">
      <c r="A10" s="98" t="s">
        <v>1059</v>
      </c>
      <c r="B10" s="99" t="s">
        <v>821</v>
      </c>
      <c r="C10" s="100" t="s">
        <v>365</v>
      </c>
      <c r="D10" s="101" t="s">
        <v>372</v>
      </c>
      <c r="E10" s="102" t="s">
        <v>369</v>
      </c>
      <c r="F10" s="101" t="s">
        <v>128</v>
      </c>
      <c r="G10" s="101" t="s">
        <v>137</v>
      </c>
      <c r="H10" s="103">
        <v>45244</v>
      </c>
      <c r="I10" s="103">
        <v>45246</v>
      </c>
      <c r="J10" s="102" t="s">
        <v>235</v>
      </c>
      <c r="K10" s="104">
        <v>46.292333333333339</v>
      </c>
      <c r="L10" s="104">
        <v>138.87700000000001</v>
      </c>
      <c r="M10" s="104">
        <v>138.87700000000001</v>
      </c>
      <c r="N10" s="105">
        <v>0</v>
      </c>
      <c r="O10" s="106">
        <v>2</v>
      </c>
      <c r="P10" s="104">
        <v>0</v>
      </c>
      <c r="Q10" s="106">
        <v>3</v>
      </c>
      <c r="R10" s="104">
        <v>0</v>
      </c>
      <c r="S10" s="104">
        <v>0</v>
      </c>
      <c r="T10" s="107">
        <v>138.87700000000001</v>
      </c>
    </row>
    <row r="11" spans="1:20" s="68" customFormat="1" ht="86.25" outlineLevel="1" x14ac:dyDescent="0.3">
      <c r="A11" s="98" t="s">
        <v>1059</v>
      </c>
      <c r="B11" s="99" t="s">
        <v>822</v>
      </c>
      <c r="C11" s="100" t="s">
        <v>365</v>
      </c>
      <c r="D11" s="101" t="s">
        <v>372</v>
      </c>
      <c r="E11" s="102" t="s">
        <v>370</v>
      </c>
      <c r="F11" s="101" t="s">
        <v>128</v>
      </c>
      <c r="G11" s="101" t="s">
        <v>137</v>
      </c>
      <c r="H11" s="103">
        <v>45244</v>
      </c>
      <c r="I11" s="103">
        <v>45246</v>
      </c>
      <c r="J11" s="102" t="s">
        <v>235</v>
      </c>
      <c r="K11" s="104">
        <v>46.292333333333339</v>
      </c>
      <c r="L11" s="104">
        <v>138.87700000000001</v>
      </c>
      <c r="M11" s="104">
        <v>138.87700000000001</v>
      </c>
      <c r="N11" s="105">
        <v>0</v>
      </c>
      <c r="O11" s="106">
        <v>2</v>
      </c>
      <c r="P11" s="104">
        <v>0</v>
      </c>
      <c r="Q11" s="106">
        <v>3</v>
      </c>
      <c r="R11" s="104">
        <v>0</v>
      </c>
      <c r="S11" s="104">
        <v>0</v>
      </c>
      <c r="T11" s="107">
        <v>138.87700000000001</v>
      </c>
    </row>
    <row r="12" spans="1:20" s="68" customFormat="1" ht="51.75" outlineLevel="1" x14ac:dyDescent="0.3">
      <c r="A12" s="98" t="s">
        <v>1059</v>
      </c>
      <c r="B12" s="99" t="s">
        <v>823</v>
      </c>
      <c r="C12" s="100" t="s">
        <v>365</v>
      </c>
      <c r="D12" s="101" t="s">
        <v>372</v>
      </c>
      <c r="E12" s="102" t="s">
        <v>371</v>
      </c>
      <c r="F12" s="101" t="s">
        <v>128</v>
      </c>
      <c r="G12" s="101" t="s">
        <v>137</v>
      </c>
      <c r="H12" s="103">
        <v>45244</v>
      </c>
      <c r="I12" s="103">
        <v>45246</v>
      </c>
      <c r="J12" s="102" t="s">
        <v>235</v>
      </c>
      <c r="K12" s="104">
        <v>53.236333333333334</v>
      </c>
      <c r="L12" s="104">
        <v>138.87700000000001</v>
      </c>
      <c r="M12" s="104">
        <v>138.87700000000001</v>
      </c>
      <c r="N12" s="105">
        <v>0</v>
      </c>
      <c r="O12" s="106">
        <v>2</v>
      </c>
      <c r="P12" s="104">
        <v>0</v>
      </c>
      <c r="Q12" s="106">
        <v>3</v>
      </c>
      <c r="R12" s="104">
        <v>0</v>
      </c>
      <c r="S12" s="104">
        <v>20.832000000000001</v>
      </c>
      <c r="T12" s="107">
        <v>159.709</v>
      </c>
    </row>
    <row r="13" spans="1:20" s="68" customFormat="1" ht="69" outlineLevel="1" x14ac:dyDescent="0.3">
      <c r="A13" s="98" t="s">
        <v>1059</v>
      </c>
      <c r="B13" s="99" t="s">
        <v>824</v>
      </c>
      <c r="C13" s="100" t="s">
        <v>365</v>
      </c>
      <c r="D13" s="101" t="s">
        <v>373</v>
      </c>
      <c r="E13" s="102" t="s">
        <v>374</v>
      </c>
      <c r="F13" s="101" t="s">
        <v>128</v>
      </c>
      <c r="G13" s="101" t="s">
        <v>137</v>
      </c>
      <c r="H13" s="103">
        <v>45224</v>
      </c>
      <c r="I13" s="103">
        <v>45226</v>
      </c>
      <c r="J13" s="102" t="s">
        <v>235</v>
      </c>
      <c r="K13" s="104">
        <v>46.87233333333333</v>
      </c>
      <c r="L13" s="104">
        <v>140.61699999999999</v>
      </c>
      <c r="M13" s="104">
        <v>140.61699999999999</v>
      </c>
      <c r="N13" s="105">
        <v>0</v>
      </c>
      <c r="O13" s="106">
        <v>2</v>
      </c>
      <c r="P13" s="104">
        <v>0</v>
      </c>
      <c r="Q13" s="106">
        <v>3</v>
      </c>
      <c r="R13" s="104">
        <v>0</v>
      </c>
      <c r="S13" s="104">
        <v>0</v>
      </c>
      <c r="T13" s="107">
        <v>140.61699999999999</v>
      </c>
    </row>
    <row r="14" spans="1:20" s="68" customFormat="1" ht="103.5" outlineLevel="1" x14ac:dyDescent="0.3">
      <c r="A14" s="98" t="s">
        <v>1059</v>
      </c>
      <c r="B14" s="99" t="s">
        <v>825</v>
      </c>
      <c r="C14" s="100" t="s">
        <v>365</v>
      </c>
      <c r="D14" s="101" t="s">
        <v>373</v>
      </c>
      <c r="E14" s="102" t="s">
        <v>191</v>
      </c>
      <c r="F14" s="101" t="s">
        <v>128</v>
      </c>
      <c r="G14" s="101" t="s">
        <v>137</v>
      </c>
      <c r="H14" s="103">
        <v>45224</v>
      </c>
      <c r="I14" s="103">
        <v>45226</v>
      </c>
      <c r="J14" s="102" t="s">
        <v>235</v>
      </c>
      <c r="K14" s="104">
        <v>51.559666666666665</v>
      </c>
      <c r="L14" s="104">
        <v>140.61699999999999</v>
      </c>
      <c r="M14" s="104">
        <v>140.61699999999999</v>
      </c>
      <c r="N14" s="105">
        <v>0</v>
      </c>
      <c r="O14" s="106">
        <v>2</v>
      </c>
      <c r="P14" s="104">
        <v>0</v>
      </c>
      <c r="Q14" s="106">
        <v>3</v>
      </c>
      <c r="R14" s="104">
        <v>0</v>
      </c>
      <c r="S14" s="104">
        <v>14.061999999999999</v>
      </c>
      <c r="T14" s="107">
        <v>154.679</v>
      </c>
    </row>
    <row r="15" spans="1:20" s="68" customFormat="1" ht="103.5" outlineLevel="1" x14ac:dyDescent="0.3">
      <c r="A15" s="98" t="s">
        <v>1059</v>
      </c>
      <c r="B15" s="99" t="s">
        <v>826</v>
      </c>
      <c r="C15" s="100" t="s">
        <v>365</v>
      </c>
      <c r="D15" s="101" t="s">
        <v>375</v>
      </c>
      <c r="E15" s="102" t="s">
        <v>191</v>
      </c>
      <c r="F15" s="101" t="s">
        <v>128</v>
      </c>
      <c r="G15" s="101" t="s">
        <v>137</v>
      </c>
      <c r="H15" s="103">
        <v>45269</v>
      </c>
      <c r="I15" s="103">
        <v>45277</v>
      </c>
      <c r="J15" s="102" t="s">
        <v>376</v>
      </c>
      <c r="K15" s="104">
        <v>233.5802222222222</v>
      </c>
      <c r="L15" s="104">
        <v>1130.8689999999999</v>
      </c>
      <c r="M15" s="104">
        <v>1130.8689999999999</v>
      </c>
      <c r="N15" s="105">
        <v>0</v>
      </c>
      <c r="O15" s="106">
        <v>8</v>
      </c>
      <c r="P15" s="104">
        <v>559.98800000000006</v>
      </c>
      <c r="Q15" s="106">
        <v>9</v>
      </c>
      <c r="R15" s="104">
        <v>354.82</v>
      </c>
      <c r="S15" s="104">
        <v>56.545000000000002</v>
      </c>
      <c r="T15" s="107">
        <v>2102.2219999999998</v>
      </c>
    </row>
    <row r="16" spans="1:20" s="68" customFormat="1" ht="69" outlineLevel="1" x14ac:dyDescent="0.3">
      <c r="A16" s="98" t="s">
        <v>1059</v>
      </c>
      <c r="B16" s="99" t="s">
        <v>827</v>
      </c>
      <c r="C16" s="100" t="s">
        <v>365</v>
      </c>
      <c r="D16" s="101" t="s">
        <v>377</v>
      </c>
      <c r="E16" s="102" t="s">
        <v>374</v>
      </c>
      <c r="F16" s="101" t="s">
        <v>128</v>
      </c>
      <c r="G16" s="101" t="s">
        <v>137</v>
      </c>
      <c r="H16" s="103">
        <v>45250</v>
      </c>
      <c r="I16" s="103">
        <v>45255</v>
      </c>
      <c r="J16" s="102" t="s">
        <v>378</v>
      </c>
      <c r="K16" s="104">
        <v>80.690666666666672</v>
      </c>
      <c r="L16" s="104">
        <v>249.94399999999999</v>
      </c>
      <c r="M16" s="104">
        <v>249.94399999999999</v>
      </c>
      <c r="N16" s="105">
        <v>0</v>
      </c>
      <c r="O16" s="106">
        <v>5</v>
      </c>
      <c r="P16" s="104">
        <v>109.569</v>
      </c>
      <c r="Q16" s="106">
        <v>6</v>
      </c>
      <c r="R16" s="104">
        <v>107.134</v>
      </c>
      <c r="S16" s="104">
        <v>17.497</v>
      </c>
      <c r="T16" s="107">
        <v>484.14400000000001</v>
      </c>
    </row>
    <row r="17" spans="1:20" s="68" customFormat="1" ht="86.25" outlineLevel="1" x14ac:dyDescent="0.3">
      <c r="A17" s="98" t="s">
        <v>1060</v>
      </c>
      <c r="B17" s="99" t="s">
        <v>47</v>
      </c>
      <c r="C17" s="100" t="s">
        <v>365</v>
      </c>
      <c r="D17" s="101" t="s">
        <v>379</v>
      </c>
      <c r="E17" s="102" t="s">
        <v>380</v>
      </c>
      <c r="F17" s="101" t="s">
        <v>128</v>
      </c>
      <c r="G17" s="101" t="s">
        <v>137</v>
      </c>
      <c r="H17" s="103">
        <v>45211</v>
      </c>
      <c r="I17" s="103">
        <v>45213</v>
      </c>
      <c r="J17" s="102" t="s">
        <v>381</v>
      </c>
      <c r="K17" s="104">
        <v>246.71533333333332</v>
      </c>
      <c r="L17" s="104">
        <v>435.38200000000001</v>
      </c>
      <c r="M17" s="104">
        <v>435.38200000000001</v>
      </c>
      <c r="N17" s="105">
        <v>0</v>
      </c>
      <c r="O17" s="106">
        <v>2</v>
      </c>
      <c r="P17" s="104">
        <v>151.07900000000001</v>
      </c>
      <c r="Q17" s="106">
        <v>3</v>
      </c>
      <c r="R17" s="104">
        <v>143.685</v>
      </c>
      <c r="S17" s="104">
        <v>10</v>
      </c>
      <c r="T17" s="107">
        <v>740.14599999999996</v>
      </c>
    </row>
    <row r="18" spans="1:20" s="68" customFormat="1" ht="51.75" outlineLevel="1" x14ac:dyDescent="0.3">
      <c r="A18" s="98" t="s">
        <v>1060</v>
      </c>
      <c r="B18" s="99" t="s">
        <v>48</v>
      </c>
      <c r="C18" s="100" t="s">
        <v>365</v>
      </c>
      <c r="D18" s="101" t="s">
        <v>379</v>
      </c>
      <c r="E18" s="102" t="s">
        <v>1050</v>
      </c>
      <c r="F18" s="101" t="s">
        <v>128</v>
      </c>
      <c r="G18" s="101" t="s">
        <v>137</v>
      </c>
      <c r="H18" s="103">
        <v>45211</v>
      </c>
      <c r="I18" s="103">
        <v>45213</v>
      </c>
      <c r="J18" s="102" t="s">
        <v>381</v>
      </c>
      <c r="K18" s="104">
        <v>101.58800000000001</v>
      </c>
      <c r="L18" s="104">
        <v>0</v>
      </c>
      <c r="M18" s="104">
        <v>0</v>
      </c>
      <c r="N18" s="105">
        <v>0</v>
      </c>
      <c r="O18" s="106">
        <v>2</v>
      </c>
      <c r="P18" s="104">
        <v>151.07900000000001</v>
      </c>
      <c r="Q18" s="106">
        <v>3</v>
      </c>
      <c r="R18" s="104">
        <v>143.685</v>
      </c>
      <c r="S18" s="104">
        <v>10</v>
      </c>
      <c r="T18" s="107">
        <v>304.76400000000001</v>
      </c>
    </row>
    <row r="19" spans="1:20" s="68" customFormat="1" ht="51.75" outlineLevel="1" x14ac:dyDescent="0.3">
      <c r="A19" s="98" t="s">
        <v>1060</v>
      </c>
      <c r="B19" s="99" t="s">
        <v>120</v>
      </c>
      <c r="C19" s="100" t="s">
        <v>365</v>
      </c>
      <c r="D19" s="101" t="s">
        <v>382</v>
      </c>
      <c r="E19" s="102" t="s">
        <v>1050</v>
      </c>
      <c r="F19" s="101" t="s">
        <v>128</v>
      </c>
      <c r="G19" s="101" t="s">
        <v>137</v>
      </c>
      <c r="H19" s="103">
        <v>45218</v>
      </c>
      <c r="I19" s="103">
        <v>45220</v>
      </c>
      <c r="J19" s="102" t="s">
        <v>771</v>
      </c>
      <c r="K19" s="104">
        <v>179.84100000000001</v>
      </c>
      <c r="L19" s="104">
        <v>0</v>
      </c>
      <c r="M19" s="104">
        <v>0</v>
      </c>
      <c r="N19" s="105">
        <v>0</v>
      </c>
      <c r="O19" s="106">
        <v>2</v>
      </c>
      <c r="P19" s="104">
        <v>79.522999999999996</v>
      </c>
      <c r="Q19" s="106">
        <v>3</v>
      </c>
      <c r="R19" s="104">
        <v>0</v>
      </c>
      <c r="S19" s="104">
        <v>460</v>
      </c>
      <c r="T19" s="107">
        <v>539.52300000000002</v>
      </c>
    </row>
    <row r="20" spans="1:20" s="68" customFormat="1" ht="51.75" outlineLevel="1" x14ac:dyDescent="0.3">
      <c r="A20" s="98" t="s">
        <v>1060</v>
      </c>
      <c r="B20" s="99" t="s">
        <v>121</v>
      </c>
      <c r="C20" s="100" t="s">
        <v>365</v>
      </c>
      <c r="D20" s="101" t="s">
        <v>382</v>
      </c>
      <c r="E20" s="102" t="s">
        <v>1051</v>
      </c>
      <c r="F20" s="101" t="s">
        <v>128</v>
      </c>
      <c r="G20" s="101" t="s">
        <v>137</v>
      </c>
      <c r="H20" s="103">
        <v>45218</v>
      </c>
      <c r="I20" s="103">
        <v>45220</v>
      </c>
      <c r="J20" s="102" t="s">
        <v>771</v>
      </c>
      <c r="K20" s="104">
        <v>26.507666666666665</v>
      </c>
      <c r="L20" s="104">
        <v>0</v>
      </c>
      <c r="M20" s="104">
        <v>0</v>
      </c>
      <c r="N20" s="105">
        <v>0</v>
      </c>
      <c r="O20" s="106">
        <v>2</v>
      </c>
      <c r="P20" s="104">
        <v>79.522999999999996</v>
      </c>
      <c r="Q20" s="106">
        <v>3</v>
      </c>
      <c r="R20" s="104">
        <v>0</v>
      </c>
      <c r="S20" s="104">
        <v>0</v>
      </c>
      <c r="T20" s="107">
        <v>79.522999999999996</v>
      </c>
    </row>
    <row r="21" spans="1:20" s="68" customFormat="1" ht="51.75" outlineLevel="1" x14ac:dyDescent="0.3">
      <c r="A21" s="98" t="s">
        <v>1060</v>
      </c>
      <c r="B21" s="99" t="s">
        <v>49</v>
      </c>
      <c r="C21" s="100" t="s">
        <v>365</v>
      </c>
      <c r="D21" s="101" t="s">
        <v>382</v>
      </c>
      <c r="E21" s="102" t="s">
        <v>1052</v>
      </c>
      <c r="F21" s="101" t="s">
        <v>128</v>
      </c>
      <c r="G21" s="101" t="s">
        <v>137</v>
      </c>
      <c r="H21" s="103">
        <v>45218</v>
      </c>
      <c r="I21" s="103">
        <v>45220</v>
      </c>
      <c r="J21" s="102" t="s">
        <v>771</v>
      </c>
      <c r="K21" s="104">
        <v>26.507666666666665</v>
      </c>
      <c r="L21" s="104">
        <v>0</v>
      </c>
      <c r="M21" s="104">
        <v>0</v>
      </c>
      <c r="N21" s="105">
        <v>0</v>
      </c>
      <c r="O21" s="106">
        <v>2</v>
      </c>
      <c r="P21" s="104">
        <v>79.522999999999996</v>
      </c>
      <c r="Q21" s="106">
        <v>3</v>
      </c>
      <c r="R21" s="104">
        <v>0</v>
      </c>
      <c r="S21" s="104">
        <v>0</v>
      </c>
      <c r="T21" s="107">
        <v>79.522999999999996</v>
      </c>
    </row>
    <row r="22" spans="1:20" s="68" customFormat="1" ht="51.75" outlineLevel="1" x14ac:dyDescent="0.3">
      <c r="A22" s="98" t="s">
        <v>1060</v>
      </c>
      <c r="B22" s="99" t="s">
        <v>829</v>
      </c>
      <c r="C22" s="100" t="s">
        <v>365</v>
      </c>
      <c r="D22" s="101" t="s">
        <v>382</v>
      </c>
      <c r="E22" s="102" t="s">
        <v>1053</v>
      </c>
      <c r="F22" s="101" t="s">
        <v>128</v>
      </c>
      <c r="G22" s="101" t="s">
        <v>137</v>
      </c>
      <c r="H22" s="103">
        <v>45218</v>
      </c>
      <c r="I22" s="103">
        <v>45220</v>
      </c>
      <c r="J22" s="102" t="s">
        <v>771</v>
      </c>
      <c r="K22" s="104">
        <v>26.507666666666665</v>
      </c>
      <c r="L22" s="104">
        <v>0</v>
      </c>
      <c r="M22" s="104">
        <v>0</v>
      </c>
      <c r="N22" s="105">
        <v>0</v>
      </c>
      <c r="O22" s="106">
        <v>2</v>
      </c>
      <c r="P22" s="104">
        <v>79.522999999999996</v>
      </c>
      <c r="Q22" s="106">
        <v>3</v>
      </c>
      <c r="R22" s="104">
        <v>0</v>
      </c>
      <c r="S22" s="104">
        <v>0</v>
      </c>
      <c r="T22" s="107">
        <v>79.522999999999996</v>
      </c>
    </row>
    <row r="23" spans="1:20" s="68" customFormat="1" ht="51.75" outlineLevel="1" x14ac:dyDescent="0.3">
      <c r="A23" s="98" t="s">
        <v>1060</v>
      </c>
      <c r="B23" s="99" t="s">
        <v>830</v>
      </c>
      <c r="C23" s="100" t="s">
        <v>365</v>
      </c>
      <c r="D23" s="101" t="s">
        <v>382</v>
      </c>
      <c r="E23" s="102" t="s">
        <v>1054</v>
      </c>
      <c r="F23" s="101" t="s">
        <v>128</v>
      </c>
      <c r="G23" s="101" t="s">
        <v>137</v>
      </c>
      <c r="H23" s="103">
        <v>45218</v>
      </c>
      <c r="I23" s="103">
        <v>45220</v>
      </c>
      <c r="J23" s="102" t="s">
        <v>771</v>
      </c>
      <c r="K23" s="104">
        <v>26.507666666666665</v>
      </c>
      <c r="L23" s="104">
        <v>0</v>
      </c>
      <c r="M23" s="104">
        <v>0</v>
      </c>
      <c r="N23" s="105">
        <v>0</v>
      </c>
      <c r="O23" s="106">
        <v>2</v>
      </c>
      <c r="P23" s="104">
        <v>79.522999999999996</v>
      </c>
      <c r="Q23" s="106">
        <v>3</v>
      </c>
      <c r="R23" s="104">
        <v>0</v>
      </c>
      <c r="S23" s="104">
        <v>0</v>
      </c>
      <c r="T23" s="107">
        <v>79.522999999999996</v>
      </c>
    </row>
    <row r="24" spans="1:20" s="68" customFormat="1" ht="51.75" outlineLevel="1" x14ac:dyDescent="0.3">
      <c r="A24" s="98" t="s">
        <v>1060</v>
      </c>
      <c r="B24" s="99" t="s">
        <v>831</v>
      </c>
      <c r="C24" s="100" t="s">
        <v>365</v>
      </c>
      <c r="D24" s="101" t="s">
        <v>382</v>
      </c>
      <c r="E24" s="102" t="s">
        <v>1055</v>
      </c>
      <c r="F24" s="101" t="s">
        <v>128</v>
      </c>
      <c r="G24" s="101" t="s">
        <v>137</v>
      </c>
      <c r="H24" s="103">
        <v>45218</v>
      </c>
      <c r="I24" s="103">
        <v>45220</v>
      </c>
      <c r="J24" s="102" t="s">
        <v>771</v>
      </c>
      <c r="K24" s="104">
        <v>26.507666666666665</v>
      </c>
      <c r="L24" s="104">
        <v>0</v>
      </c>
      <c r="M24" s="104">
        <v>0</v>
      </c>
      <c r="N24" s="105">
        <v>0</v>
      </c>
      <c r="O24" s="106">
        <v>2</v>
      </c>
      <c r="P24" s="104">
        <v>79.522999999999996</v>
      </c>
      <c r="Q24" s="106">
        <v>3</v>
      </c>
      <c r="R24" s="104">
        <v>0</v>
      </c>
      <c r="S24" s="104">
        <v>0</v>
      </c>
      <c r="T24" s="107">
        <v>79.522999999999996</v>
      </c>
    </row>
    <row r="25" spans="1:20" s="68" customFormat="1" ht="51.75" outlineLevel="1" x14ac:dyDescent="0.3">
      <c r="A25" s="98" t="s">
        <v>1060</v>
      </c>
      <c r="B25" s="99" t="s">
        <v>832</v>
      </c>
      <c r="C25" s="100" t="s">
        <v>365</v>
      </c>
      <c r="D25" s="101" t="s">
        <v>383</v>
      </c>
      <c r="E25" s="102" t="s">
        <v>384</v>
      </c>
      <c r="F25" s="101" t="s">
        <v>128</v>
      </c>
      <c r="G25" s="101" t="s">
        <v>137</v>
      </c>
      <c r="H25" s="103">
        <v>45245</v>
      </c>
      <c r="I25" s="103">
        <v>45247</v>
      </c>
      <c r="J25" s="102" t="s">
        <v>385</v>
      </c>
      <c r="K25" s="104">
        <v>166.33699999999999</v>
      </c>
      <c r="L25" s="104">
        <v>396.41399999999999</v>
      </c>
      <c r="M25" s="104">
        <v>396.41399999999999</v>
      </c>
      <c r="N25" s="105">
        <v>0</v>
      </c>
      <c r="O25" s="106">
        <v>2</v>
      </c>
      <c r="P25" s="104">
        <v>0</v>
      </c>
      <c r="Q25" s="106">
        <v>3</v>
      </c>
      <c r="R25" s="104">
        <v>102.59699999999999</v>
      </c>
      <c r="S25" s="104">
        <v>0</v>
      </c>
      <c r="T25" s="107">
        <v>499.01099999999997</v>
      </c>
    </row>
    <row r="26" spans="1:20" s="68" customFormat="1" ht="51.75" outlineLevel="1" x14ac:dyDescent="0.3">
      <c r="A26" s="98" t="s">
        <v>1060</v>
      </c>
      <c r="B26" s="99" t="s">
        <v>833</v>
      </c>
      <c r="C26" s="100" t="s">
        <v>365</v>
      </c>
      <c r="D26" s="101" t="s">
        <v>386</v>
      </c>
      <c r="E26" s="102" t="s">
        <v>1056</v>
      </c>
      <c r="F26" s="101" t="s">
        <v>128</v>
      </c>
      <c r="G26" s="101" t="s">
        <v>137</v>
      </c>
      <c r="H26" s="103">
        <v>45245</v>
      </c>
      <c r="I26" s="103">
        <v>45248</v>
      </c>
      <c r="J26" s="102" t="s">
        <v>111</v>
      </c>
      <c r="K26" s="104">
        <v>111.65955000000001</v>
      </c>
      <c r="L26" s="104">
        <v>203.33799999999999</v>
      </c>
      <c r="M26" s="104">
        <v>203.33799999999999</v>
      </c>
      <c r="N26" s="105">
        <v>0</v>
      </c>
      <c r="O26" s="106">
        <v>3</v>
      </c>
      <c r="P26" s="104">
        <v>131.00020000000001</v>
      </c>
      <c r="Q26" s="106">
        <v>4</v>
      </c>
      <c r="R26" s="104">
        <v>112.3</v>
      </c>
      <c r="S26" s="104">
        <v>0</v>
      </c>
      <c r="T26" s="107">
        <v>446.63820000000004</v>
      </c>
    </row>
    <row r="27" spans="1:20" s="68" customFormat="1" ht="69" outlineLevel="1" x14ac:dyDescent="0.3">
      <c r="A27" s="98" t="s">
        <v>1061</v>
      </c>
      <c r="B27" s="99" t="s">
        <v>51</v>
      </c>
      <c r="C27" s="100" t="s">
        <v>365</v>
      </c>
      <c r="D27" s="101" t="s">
        <v>387</v>
      </c>
      <c r="E27" s="102" t="s">
        <v>143</v>
      </c>
      <c r="F27" s="101" t="s">
        <v>128</v>
      </c>
      <c r="G27" s="101" t="s">
        <v>137</v>
      </c>
      <c r="H27" s="103">
        <v>45201</v>
      </c>
      <c r="I27" s="103">
        <v>45202</v>
      </c>
      <c r="J27" s="102" t="s">
        <v>235</v>
      </c>
      <c r="K27" s="104">
        <v>109.617</v>
      </c>
      <c r="L27" s="104">
        <v>119.45699999999999</v>
      </c>
      <c r="M27" s="104">
        <v>119.45699999999999</v>
      </c>
      <c r="N27" s="105">
        <v>0</v>
      </c>
      <c r="O27" s="106">
        <v>1</v>
      </c>
      <c r="P27" s="104">
        <v>23.216000000000001</v>
      </c>
      <c r="Q27" s="106">
        <v>2</v>
      </c>
      <c r="R27" s="104">
        <v>66.561000000000007</v>
      </c>
      <c r="S27" s="104">
        <v>10</v>
      </c>
      <c r="T27" s="107">
        <v>219.23400000000001</v>
      </c>
    </row>
    <row r="28" spans="1:20" s="68" customFormat="1" ht="69" outlineLevel="1" x14ac:dyDescent="0.3">
      <c r="A28" s="98" t="s">
        <v>1061</v>
      </c>
      <c r="B28" s="99" t="s">
        <v>122</v>
      </c>
      <c r="C28" s="100" t="s">
        <v>365</v>
      </c>
      <c r="D28" s="101" t="s">
        <v>388</v>
      </c>
      <c r="E28" s="102" t="s">
        <v>389</v>
      </c>
      <c r="F28" s="101" t="s">
        <v>128</v>
      </c>
      <c r="G28" s="101" t="s">
        <v>137</v>
      </c>
      <c r="H28" s="103">
        <v>45211</v>
      </c>
      <c r="I28" s="103">
        <v>45213</v>
      </c>
      <c r="J28" s="102" t="s">
        <v>115</v>
      </c>
      <c r="K28" s="104">
        <v>316.31833333333333</v>
      </c>
      <c r="L28" s="104">
        <v>666.875</v>
      </c>
      <c r="M28" s="104">
        <v>666.875</v>
      </c>
      <c r="N28" s="105">
        <v>0</v>
      </c>
      <c r="O28" s="106">
        <v>2</v>
      </c>
      <c r="P28" s="104">
        <v>135.29599999999999</v>
      </c>
      <c r="Q28" s="106">
        <v>3</v>
      </c>
      <c r="R28" s="104">
        <v>146.78399999999999</v>
      </c>
      <c r="S28" s="104">
        <v>0</v>
      </c>
      <c r="T28" s="107">
        <v>948.95500000000004</v>
      </c>
    </row>
    <row r="29" spans="1:20" s="68" customFormat="1" ht="51.75" outlineLevel="1" x14ac:dyDescent="0.3">
      <c r="A29" s="98" t="s">
        <v>1061</v>
      </c>
      <c r="B29" s="99" t="s">
        <v>52</v>
      </c>
      <c r="C29" s="100" t="s">
        <v>365</v>
      </c>
      <c r="D29" s="101" t="s">
        <v>390</v>
      </c>
      <c r="E29" s="102" t="s">
        <v>142</v>
      </c>
      <c r="F29" s="101" t="s">
        <v>128</v>
      </c>
      <c r="G29" s="101" t="s">
        <v>137</v>
      </c>
      <c r="H29" s="103">
        <v>45215</v>
      </c>
      <c r="I29" s="103">
        <v>45218</v>
      </c>
      <c r="J29" s="102" t="s">
        <v>785</v>
      </c>
      <c r="K29" s="104">
        <v>105.4945</v>
      </c>
      <c r="L29" s="104">
        <v>335.07</v>
      </c>
      <c r="M29" s="104">
        <v>335.07</v>
      </c>
      <c r="N29" s="105">
        <v>0</v>
      </c>
      <c r="O29" s="106">
        <v>3</v>
      </c>
      <c r="P29" s="104">
        <v>0</v>
      </c>
      <c r="Q29" s="106">
        <v>4</v>
      </c>
      <c r="R29" s="104">
        <v>86.908000000000001</v>
      </c>
      <c r="S29" s="104">
        <v>0</v>
      </c>
      <c r="T29" s="107">
        <v>421.97800000000001</v>
      </c>
    </row>
    <row r="30" spans="1:20" s="68" customFormat="1" ht="138" outlineLevel="1" x14ac:dyDescent="0.3">
      <c r="A30" s="98" t="s">
        <v>1061</v>
      </c>
      <c r="B30" s="99" t="s">
        <v>835</v>
      </c>
      <c r="C30" s="100" t="s">
        <v>365</v>
      </c>
      <c r="D30" s="101" t="s">
        <v>391</v>
      </c>
      <c r="E30" s="102" t="s">
        <v>328</v>
      </c>
      <c r="F30" s="101" t="s">
        <v>128</v>
      </c>
      <c r="G30" s="101" t="s">
        <v>137</v>
      </c>
      <c r="H30" s="103">
        <v>45215</v>
      </c>
      <c r="I30" s="103">
        <v>45218</v>
      </c>
      <c r="J30" s="102" t="s">
        <v>785</v>
      </c>
      <c r="K30" s="104">
        <v>105.4945</v>
      </c>
      <c r="L30" s="104">
        <v>335.07</v>
      </c>
      <c r="M30" s="104">
        <v>335.07</v>
      </c>
      <c r="N30" s="105">
        <v>0</v>
      </c>
      <c r="O30" s="106">
        <v>3</v>
      </c>
      <c r="P30" s="104">
        <v>0</v>
      </c>
      <c r="Q30" s="106">
        <v>4</v>
      </c>
      <c r="R30" s="104">
        <v>86.908000000000001</v>
      </c>
      <c r="S30" s="104">
        <v>0</v>
      </c>
      <c r="T30" s="107">
        <v>421.97800000000001</v>
      </c>
    </row>
    <row r="31" spans="1:20" s="68" customFormat="1" ht="103.5" outlineLevel="1" x14ac:dyDescent="0.3">
      <c r="A31" s="98" t="s">
        <v>1061</v>
      </c>
      <c r="B31" s="99" t="s">
        <v>836</v>
      </c>
      <c r="C31" s="100" t="s">
        <v>365</v>
      </c>
      <c r="D31" s="101" t="s">
        <v>391</v>
      </c>
      <c r="E31" s="102" t="s">
        <v>192</v>
      </c>
      <c r="F31" s="101" t="s">
        <v>128</v>
      </c>
      <c r="G31" s="101" t="s">
        <v>137</v>
      </c>
      <c r="H31" s="103">
        <v>45215</v>
      </c>
      <c r="I31" s="103">
        <v>45218</v>
      </c>
      <c r="J31" s="102" t="s">
        <v>785</v>
      </c>
      <c r="K31" s="104">
        <v>105.4945</v>
      </c>
      <c r="L31" s="104">
        <v>335.07</v>
      </c>
      <c r="M31" s="104">
        <v>335.07</v>
      </c>
      <c r="N31" s="105">
        <v>0</v>
      </c>
      <c r="O31" s="106">
        <v>3</v>
      </c>
      <c r="P31" s="104">
        <v>0</v>
      </c>
      <c r="Q31" s="106">
        <v>4</v>
      </c>
      <c r="R31" s="104">
        <v>86.908000000000001</v>
      </c>
      <c r="S31" s="104">
        <v>0</v>
      </c>
      <c r="T31" s="107">
        <v>421.97800000000001</v>
      </c>
    </row>
    <row r="32" spans="1:20" s="68" customFormat="1" ht="120.75" outlineLevel="1" x14ac:dyDescent="0.3">
      <c r="A32" s="98" t="s">
        <v>1061</v>
      </c>
      <c r="B32" s="99" t="s">
        <v>837</v>
      </c>
      <c r="C32" s="100" t="s">
        <v>365</v>
      </c>
      <c r="D32" s="101" t="s">
        <v>392</v>
      </c>
      <c r="E32" s="102" t="s">
        <v>393</v>
      </c>
      <c r="F32" s="101" t="s">
        <v>128</v>
      </c>
      <c r="G32" s="101" t="s">
        <v>137</v>
      </c>
      <c r="H32" s="103">
        <v>45201</v>
      </c>
      <c r="I32" s="103">
        <v>45205</v>
      </c>
      <c r="J32" s="102" t="s">
        <v>394</v>
      </c>
      <c r="K32" s="104">
        <v>28.213000000000001</v>
      </c>
      <c r="L32" s="104">
        <v>0</v>
      </c>
      <c r="M32" s="104">
        <v>0</v>
      </c>
      <c r="N32" s="105">
        <v>0</v>
      </c>
      <c r="O32" s="106">
        <v>4</v>
      </c>
      <c r="P32" s="104">
        <v>0</v>
      </c>
      <c r="Q32" s="106">
        <v>5</v>
      </c>
      <c r="R32" s="104">
        <v>141.065</v>
      </c>
      <c r="S32" s="104">
        <v>0</v>
      </c>
      <c r="T32" s="107">
        <v>141.065</v>
      </c>
    </row>
    <row r="33" spans="1:20" s="68" customFormat="1" ht="69" outlineLevel="1" x14ac:dyDescent="0.3">
      <c r="A33" s="98" t="s">
        <v>1061</v>
      </c>
      <c r="B33" s="99" t="s">
        <v>838</v>
      </c>
      <c r="C33" s="100" t="s">
        <v>365</v>
      </c>
      <c r="D33" s="101" t="s">
        <v>395</v>
      </c>
      <c r="E33" s="102" t="s">
        <v>143</v>
      </c>
      <c r="F33" s="101" t="s">
        <v>128</v>
      </c>
      <c r="G33" s="101" t="s">
        <v>137</v>
      </c>
      <c r="H33" s="103">
        <v>45211</v>
      </c>
      <c r="I33" s="103">
        <v>45213</v>
      </c>
      <c r="J33" s="102" t="s">
        <v>115</v>
      </c>
      <c r="K33" s="104">
        <v>279.89533333333333</v>
      </c>
      <c r="L33" s="104">
        <v>557.6</v>
      </c>
      <c r="M33" s="104">
        <v>557.6</v>
      </c>
      <c r="N33" s="105">
        <v>0</v>
      </c>
      <c r="O33" s="106">
        <v>2</v>
      </c>
      <c r="P33" s="104">
        <v>135.29900000000001</v>
      </c>
      <c r="Q33" s="106">
        <v>3</v>
      </c>
      <c r="R33" s="104">
        <v>146.78700000000001</v>
      </c>
      <c r="S33" s="104">
        <v>0</v>
      </c>
      <c r="T33" s="107">
        <v>839.68600000000004</v>
      </c>
    </row>
    <row r="34" spans="1:20" s="68" customFormat="1" ht="51.75" outlineLevel="1" x14ac:dyDescent="0.3">
      <c r="A34" s="98" t="s">
        <v>1061</v>
      </c>
      <c r="B34" s="99" t="s">
        <v>839</v>
      </c>
      <c r="C34" s="100" t="s">
        <v>365</v>
      </c>
      <c r="D34" s="101" t="s">
        <v>396</v>
      </c>
      <c r="E34" s="102" t="s">
        <v>142</v>
      </c>
      <c r="F34" s="101" t="s">
        <v>128</v>
      </c>
      <c r="G34" s="101" t="s">
        <v>137</v>
      </c>
      <c r="H34" s="103">
        <v>45225</v>
      </c>
      <c r="I34" s="103">
        <v>45225</v>
      </c>
      <c r="J34" s="102" t="s">
        <v>139</v>
      </c>
      <c r="K34" s="104">
        <v>30.571999999999999</v>
      </c>
      <c r="L34" s="104">
        <v>0</v>
      </c>
      <c r="M34" s="104">
        <v>0</v>
      </c>
      <c r="N34" s="105">
        <v>0</v>
      </c>
      <c r="O34" s="106">
        <v>0</v>
      </c>
      <c r="P34" s="104">
        <v>0</v>
      </c>
      <c r="Q34" s="106">
        <v>1</v>
      </c>
      <c r="R34" s="104">
        <v>30.571999999999999</v>
      </c>
      <c r="S34" s="104">
        <v>0</v>
      </c>
      <c r="T34" s="107">
        <v>30.571999999999999</v>
      </c>
    </row>
    <row r="35" spans="1:20" s="68" customFormat="1" ht="69" outlineLevel="1" x14ac:dyDescent="0.3">
      <c r="A35" s="98" t="s">
        <v>1061</v>
      </c>
      <c r="B35" s="99" t="s">
        <v>840</v>
      </c>
      <c r="C35" s="100" t="s">
        <v>365</v>
      </c>
      <c r="D35" s="101" t="s">
        <v>396</v>
      </c>
      <c r="E35" s="102" t="s">
        <v>143</v>
      </c>
      <c r="F35" s="101" t="s">
        <v>128</v>
      </c>
      <c r="G35" s="101" t="s">
        <v>137</v>
      </c>
      <c r="H35" s="103">
        <v>45225</v>
      </c>
      <c r="I35" s="103">
        <v>45225</v>
      </c>
      <c r="J35" s="102" t="s">
        <v>139</v>
      </c>
      <c r="K35" s="104">
        <v>30.571999999999999</v>
      </c>
      <c r="L35" s="104">
        <v>0</v>
      </c>
      <c r="M35" s="104">
        <v>0</v>
      </c>
      <c r="N35" s="105">
        <v>0</v>
      </c>
      <c r="O35" s="106">
        <v>0</v>
      </c>
      <c r="P35" s="104">
        <v>0</v>
      </c>
      <c r="Q35" s="106">
        <v>1</v>
      </c>
      <c r="R35" s="104">
        <v>30.571999999999999</v>
      </c>
      <c r="S35" s="104">
        <v>0</v>
      </c>
      <c r="T35" s="107">
        <v>30.571999999999999</v>
      </c>
    </row>
    <row r="36" spans="1:20" s="68" customFormat="1" ht="69" outlineLevel="1" x14ac:dyDescent="0.3">
      <c r="A36" s="98" t="s">
        <v>1061</v>
      </c>
      <c r="B36" s="99" t="s">
        <v>841</v>
      </c>
      <c r="C36" s="100" t="s">
        <v>365</v>
      </c>
      <c r="D36" s="101" t="s">
        <v>397</v>
      </c>
      <c r="E36" s="102" t="s">
        <v>1057</v>
      </c>
      <c r="F36" s="101" t="s">
        <v>128</v>
      </c>
      <c r="G36" s="101" t="s">
        <v>137</v>
      </c>
      <c r="H36" s="103">
        <v>45215</v>
      </c>
      <c r="I36" s="103">
        <v>45218</v>
      </c>
      <c r="J36" s="102" t="s">
        <v>398</v>
      </c>
      <c r="K36" s="104">
        <v>148.55924999999999</v>
      </c>
      <c r="L36" s="104">
        <v>378.00299999999999</v>
      </c>
      <c r="M36" s="104">
        <v>378.00299999999999</v>
      </c>
      <c r="N36" s="105">
        <v>0</v>
      </c>
      <c r="O36" s="106">
        <v>3</v>
      </c>
      <c r="P36" s="104">
        <v>89.084999999999994</v>
      </c>
      <c r="Q36" s="106">
        <v>4</v>
      </c>
      <c r="R36" s="104">
        <v>127.149</v>
      </c>
      <c r="S36" s="104">
        <v>0</v>
      </c>
      <c r="T36" s="107">
        <v>594.23699999999997</v>
      </c>
    </row>
    <row r="37" spans="1:20" s="68" customFormat="1" ht="86.25" outlineLevel="1" x14ac:dyDescent="0.3">
      <c r="A37" s="98" t="s">
        <v>1061</v>
      </c>
      <c r="B37" s="99" t="s">
        <v>842</v>
      </c>
      <c r="C37" s="100" t="s">
        <v>365</v>
      </c>
      <c r="D37" s="101" t="s">
        <v>399</v>
      </c>
      <c r="E37" s="102" t="s">
        <v>1057</v>
      </c>
      <c r="F37" s="101" t="s">
        <v>128</v>
      </c>
      <c r="G37" s="101" t="s">
        <v>137</v>
      </c>
      <c r="H37" s="103">
        <v>45224</v>
      </c>
      <c r="I37" s="103">
        <v>45226</v>
      </c>
      <c r="J37" s="102" t="s">
        <v>113</v>
      </c>
      <c r="K37" s="104">
        <v>194.346</v>
      </c>
      <c r="L37" s="104">
        <v>251.083</v>
      </c>
      <c r="M37" s="104">
        <v>251.083</v>
      </c>
      <c r="N37" s="105">
        <v>0</v>
      </c>
      <c r="O37" s="106">
        <v>2</v>
      </c>
      <c r="P37" s="104">
        <v>183.48</v>
      </c>
      <c r="Q37" s="106">
        <v>3</v>
      </c>
      <c r="R37" s="104">
        <v>148.47499999999999</v>
      </c>
      <c r="S37" s="104">
        <v>0</v>
      </c>
      <c r="T37" s="107">
        <v>583.03800000000001</v>
      </c>
    </row>
    <row r="38" spans="1:20" s="68" customFormat="1" ht="86.25" outlineLevel="1" x14ac:dyDescent="0.3">
      <c r="A38" s="98" t="s">
        <v>1061</v>
      </c>
      <c r="B38" s="99" t="s">
        <v>843</v>
      </c>
      <c r="C38" s="100" t="s">
        <v>365</v>
      </c>
      <c r="D38" s="101" t="s">
        <v>400</v>
      </c>
      <c r="E38" s="102" t="s">
        <v>1058</v>
      </c>
      <c r="F38" s="101" t="s">
        <v>128</v>
      </c>
      <c r="G38" s="101" t="s">
        <v>137</v>
      </c>
      <c r="H38" s="103">
        <v>45226</v>
      </c>
      <c r="I38" s="103">
        <v>45229</v>
      </c>
      <c r="J38" s="102" t="s">
        <v>113</v>
      </c>
      <c r="K38" s="104">
        <v>64.616500000000002</v>
      </c>
      <c r="L38" s="104">
        <v>0</v>
      </c>
      <c r="M38" s="104">
        <v>0</v>
      </c>
      <c r="N38" s="105">
        <v>0</v>
      </c>
      <c r="O38" s="106">
        <v>3</v>
      </c>
      <c r="P38" s="104">
        <v>110.047</v>
      </c>
      <c r="Q38" s="106">
        <v>4</v>
      </c>
      <c r="R38" s="104">
        <v>148.41900000000001</v>
      </c>
      <c r="S38" s="104">
        <v>0</v>
      </c>
      <c r="T38" s="107">
        <v>258.46600000000001</v>
      </c>
    </row>
    <row r="39" spans="1:20" s="68" customFormat="1" ht="69" outlineLevel="1" x14ac:dyDescent="0.3">
      <c r="A39" s="98" t="s">
        <v>1061</v>
      </c>
      <c r="B39" s="99" t="s">
        <v>844</v>
      </c>
      <c r="C39" s="100" t="s">
        <v>365</v>
      </c>
      <c r="D39" s="101" t="s">
        <v>401</v>
      </c>
      <c r="E39" s="102" t="s">
        <v>143</v>
      </c>
      <c r="F39" s="101" t="s">
        <v>128</v>
      </c>
      <c r="G39" s="101" t="s">
        <v>137</v>
      </c>
      <c r="H39" s="103">
        <v>45232</v>
      </c>
      <c r="I39" s="103">
        <v>45233</v>
      </c>
      <c r="J39" s="102" t="s">
        <v>235</v>
      </c>
      <c r="K39" s="104">
        <v>144.691</v>
      </c>
      <c r="L39" s="104">
        <v>186.11199999999999</v>
      </c>
      <c r="M39" s="104">
        <v>186.11199999999999</v>
      </c>
      <c r="N39" s="105">
        <v>0</v>
      </c>
      <c r="O39" s="106">
        <v>1</v>
      </c>
      <c r="P39" s="104">
        <v>23.920999999999999</v>
      </c>
      <c r="Q39" s="106">
        <v>2</v>
      </c>
      <c r="R39" s="104">
        <v>69.349000000000004</v>
      </c>
      <c r="S39" s="104">
        <v>10</v>
      </c>
      <c r="T39" s="107">
        <v>289.38200000000001</v>
      </c>
    </row>
    <row r="40" spans="1:20" s="68" customFormat="1" ht="86.25" outlineLevel="1" x14ac:dyDescent="0.3">
      <c r="A40" s="98" t="s">
        <v>1061</v>
      </c>
      <c r="B40" s="99" t="s">
        <v>845</v>
      </c>
      <c r="C40" s="100" t="s">
        <v>365</v>
      </c>
      <c r="D40" s="101" t="s">
        <v>402</v>
      </c>
      <c r="E40" s="102" t="s">
        <v>1058</v>
      </c>
      <c r="F40" s="101" t="s">
        <v>128</v>
      </c>
      <c r="G40" s="101" t="s">
        <v>137</v>
      </c>
      <c r="H40" s="103">
        <v>45256</v>
      </c>
      <c r="I40" s="103">
        <v>45259</v>
      </c>
      <c r="J40" s="102" t="s">
        <v>113</v>
      </c>
      <c r="K40" s="104">
        <v>90.093249999999998</v>
      </c>
      <c r="L40" s="104">
        <v>255.876</v>
      </c>
      <c r="M40" s="104">
        <v>255.876</v>
      </c>
      <c r="N40" s="105">
        <v>0</v>
      </c>
      <c r="O40" s="106">
        <v>3</v>
      </c>
      <c r="P40" s="104">
        <v>55.024000000000001</v>
      </c>
      <c r="Q40" s="106">
        <v>4</v>
      </c>
      <c r="R40" s="104">
        <v>49.472999999999999</v>
      </c>
      <c r="S40" s="104">
        <v>0</v>
      </c>
      <c r="T40" s="107">
        <v>360.37299999999999</v>
      </c>
    </row>
    <row r="41" spans="1:20" s="68" customFormat="1" ht="69" outlineLevel="1" x14ac:dyDescent="0.3">
      <c r="A41" s="98" t="s">
        <v>1061</v>
      </c>
      <c r="B41" s="99" t="s">
        <v>846</v>
      </c>
      <c r="C41" s="100" t="s">
        <v>365</v>
      </c>
      <c r="D41" s="101" t="s">
        <v>403</v>
      </c>
      <c r="E41" s="102" t="s">
        <v>404</v>
      </c>
      <c r="F41" s="101" t="s">
        <v>128</v>
      </c>
      <c r="G41" s="101" t="s">
        <v>137</v>
      </c>
      <c r="H41" s="103">
        <v>45258</v>
      </c>
      <c r="I41" s="103">
        <v>45261</v>
      </c>
      <c r="J41" s="102" t="s">
        <v>109</v>
      </c>
      <c r="K41" s="104">
        <v>61.960999999999999</v>
      </c>
      <c r="L41" s="104">
        <v>0</v>
      </c>
      <c r="M41" s="104">
        <v>0</v>
      </c>
      <c r="N41" s="105">
        <v>0</v>
      </c>
      <c r="O41" s="106">
        <v>3</v>
      </c>
      <c r="P41" s="104">
        <v>0</v>
      </c>
      <c r="Q41" s="106">
        <v>4</v>
      </c>
      <c r="R41" s="104">
        <v>247.84399999999999</v>
      </c>
      <c r="S41" s="104">
        <v>0</v>
      </c>
      <c r="T41" s="107">
        <v>247.84399999999999</v>
      </c>
    </row>
    <row r="42" spans="1:20" s="68" customFormat="1" ht="86.25" outlineLevel="1" x14ac:dyDescent="0.3">
      <c r="A42" s="98" t="s">
        <v>1061</v>
      </c>
      <c r="B42" s="99" t="s">
        <v>847</v>
      </c>
      <c r="C42" s="100" t="s">
        <v>365</v>
      </c>
      <c r="D42" s="101" t="s">
        <v>405</v>
      </c>
      <c r="E42" s="102" t="s">
        <v>406</v>
      </c>
      <c r="F42" s="101" t="s">
        <v>128</v>
      </c>
      <c r="G42" s="101" t="s">
        <v>137</v>
      </c>
      <c r="H42" s="103">
        <v>45258</v>
      </c>
      <c r="I42" s="103">
        <v>45261</v>
      </c>
      <c r="J42" s="102" t="s">
        <v>109</v>
      </c>
      <c r="K42" s="104">
        <v>62.123249999999999</v>
      </c>
      <c r="L42" s="104">
        <v>0</v>
      </c>
      <c r="M42" s="104">
        <v>0</v>
      </c>
      <c r="N42" s="105">
        <v>0</v>
      </c>
      <c r="O42" s="106">
        <v>3</v>
      </c>
      <c r="P42" s="104">
        <v>0</v>
      </c>
      <c r="Q42" s="106">
        <v>4</v>
      </c>
      <c r="R42" s="104">
        <v>248.49299999999999</v>
      </c>
      <c r="S42" s="104">
        <v>0</v>
      </c>
      <c r="T42" s="107">
        <v>248.49299999999999</v>
      </c>
    </row>
    <row r="43" spans="1:20" s="68" customFormat="1" ht="86.25" outlineLevel="1" x14ac:dyDescent="0.3">
      <c r="A43" s="98" t="s">
        <v>1061</v>
      </c>
      <c r="B43" s="99" t="s">
        <v>848</v>
      </c>
      <c r="C43" s="100" t="s">
        <v>365</v>
      </c>
      <c r="D43" s="101" t="s">
        <v>407</v>
      </c>
      <c r="E43" s="102" t="s">
        <v>408</v>
      </c>
      <c r="F43" s="101" t="s">
        <v>128</v>
      </c>
      <c r="G43" s="101" t="s">
        <v>137</v>
      </c>
      <c r="H43" s="103">
        <v>45258</v>
      </c>
      <c r="I43" s="103">
        <v>45260</v>
      </c>
      <c r="J43" s="102" t="s">
        <v>111</v>
      </c>
      <c r="K43" s="104">
        <v>37.43266666666667</v>
      </c>
      <c r="L43" s="104">
        <v>0</v>
      </c>
      <c r="M43" s="104">
        <v>0</v>
      </c>
      <c r="N43" s="105">
        <v>0</v>
      </c>
      <c r="O43" s="106">
        <v>2</v>
      </c>
      <c r="P43" s="104">
        <v>0</v>
      </c>
      <c r="Q43" s="106">
        <v>3</v>
      </c>
      <c r="R43" s="104">
        <v>112.298</v>
      </c>
      <c r="S43" s="104">
        <v>0</v>
      </c>
      <c r="T43" s="107">
        <v>112.298</v>
      </c>
    </row>
    <row r="44" spans="1:20" s="68" customFormat="1" ht="86.25" outlineLevel="1" x14ac:dyDescent="0.3">
      <c r="A44" s="98" t="s">
        <v>1061</v>
      </c>
      <c r="B44" s="99" t="s">
        <v>849</v>
      </c>
      <c r="C44" s="100" t="s">
        <v>365</v>
      </c>
      <c r="D44" s="101" t="s">
        <v>400</v>
      </c>
      <c r="E44" s="102" t="s">
        <v>1058</v>
      </c>
      <c r="F44" s="101" t="s">
        <v>128</v>
      </c>
      <c r="G44" s="101" t="s">
        <v>137</v>
      </c>
      <c r="H44" s="103">
        <v>45257</v>
      </c>
      <c r="I44" s="103">
        <v>45260</v>
      </c>
      <c r="J44" s="102" t="s">
        <v>113</v>
      </c>
      <c r="K44" s="104">
        <v>27.556999999999999</v>
      </c>
      <c r="L44" s="104">
        <v>0</v>
      </c>
      <c r="M44" s="104">
        <v>0</v>
      </c>
      <c r="N44" s="105">
        <v>0</v>
      </c>
      <c r="O44" s="106">
        <v>3</v>
      </c>
      <c r="P44" s="104">
        <v>110.22799999999999</v>
      </c>
      <c r="Q44" s="106">
        <v>4</v>
      </c>
      <c r="R44" s="104">
        <v>0</v>
      </c>
      <c r="S44" s="104">
        <v>0</v>
      </c>
      <c r="T44" s="107">
        <v>110.22799999999999</v>
      </c>
    </row>
    <row r="45" spans="1:20" s="68" customFormat="1" ht="69" outlineLevel="1" x14ac:dyDescent="0.3">
      <c r="A45" s="98" t="s">
        <v>1062</v>
      </c>
      <c r="B45" s="99" t="s">
        <v>53</v>
      </c>
      <c r="C45" s="100" t="s">
        <v>365</v>
      </c>
      <c r="D45" s="101" t="s">
        <v>409</v>
      </c>
      <c r="E45" s="102" t="s">
        <v>329</v>
      </c>
      <c r="F45" s="101" t="s">
        <v>128</v>
      </c>
      <c r="G45" s="101" t="s">
        <v>137</v>
      </c>
      <c r="H45" s="103">
        <v>45222</v>
      </c>
      <c r="I45" s="103">
        <v>45224</v>
      </c>
      <c r="J45" s="102" t="s">
        <v>116</v>
      </c>
      <c r="K45" s="104">
        <v>118.80366666666667</v>
      </c>
      <c r="L45" s="104">
        <v>212</v>
      </c>
      <c r="M45" s="104">
        <v>212</v>
      </c>
      <c r="N45" s="105">
        <v>0</v>
      </c>
      <c r="O45" s="106">
        <v>2</v>
      </c>
      <c r="P45" s="104">
        <v>53.902999999999999</v>
      </c>
      <c r="Q45" s="106">
        <v>3</v>
      </c>
      <c r="R45" s="104">
        <v>90.507999999999996</v>
      </c>
      <c r="S45" s="104">
        <v>0</v>
      </c>
      <c r="T45" s="107">
        <v>356.411</v>
      </c>
    </row>
    <row r="46" spans="1:20" s="68" customFormat="1" ht="69" outlineLevel="1" x14ac:dyDescent="0.3">
      <c r="A46" s="98" t="s">
        <v>1062</v>
      </c>
      <c r="B46" s="99" t="s">
        <v>54</v>
      </c>
      <c r="C46" s="100" t="s">
        <v>365</v>
      </c>
      <c r="D46" s="101" t="s">
        <v>410</v>
      </c>
      <c r="E46" s="102" t="s">
        <v>329</v>
      </c>
      <c r="F46" s="101" t="s">
        <v>137</v>
      </c>
      <c r="G46" s="101" t="s">
        <v>128</v>
      </c>
      <c r="H46" s="103">
        <v>45252</v>
      </c>
      <c r="I46" s="103">
        <v>45254</v>
      </c>
      <c r="J46" s="102" t="s">
        <v>235</v>
      </c>
      <c r="K46" s="104">
        <v>92.004000000000005</v>
      </c>
      <c r="L46" s="104">
        <v>107.52500000000001</v>
      </c>
      <c r="M46" s="104">
        <v>107.52500000000001</v>
      </c>
      <c r="N46" s="105">
        <v>0</v>
      </c>
      <c r="O46" s="106">
        <v>2</v>
      </c>
      <c r="P46" s="104">
        <v>64.691000000000003</v>
      </c>
      <c r="Q46" s="106">
        <v>3</v>
      </c>
      <c r="R46" s="104">
        <v>103.79600000000001</v>
      </c>
      <c r="S46" s="104">
        <v>0</v>
      </c>
      <c r="T46" s="107">
        <v>276.012</v>
      </c>
    </row>
    <row r="47" spans="1:20" s="68" customFormat="1" ht="69" outlineLevel="1" x14ac:dyDescent="0.3">
      <c r="A47" s="98" t="s">
        <v>1062</v>
      </c>
      <c r="B47" s="99" t="s">
        <v>55</v>
      </c>
      <c r="C47" s="100" t="s">
        <v>365</v>
      </c>
      <c r="D47" s="101" t="s">
        <v>411</v>
      </c>
      <c r="E47" s="102" t="s">
        <v>329</v>
      </c>
      <c r="F47" s="101" t="s">
        <v>128</v>
      </c>
      <c r="G47" s="101" t="s">
        <v>137</v>
      </c>
      <c r="H47" s="103">
        <v>45258</v>
      </c>
      <c r="I47" s="103">
        <v>45261</v>
      </c>
      <c r="J47" s="102" t="s">
        <v>412</v>
      </c>
      <c r="K47" s="104">
        <v>23.332750000000001</v>
      </c>
      <c r="L47" s="104">
        <v>0</v>
      </c>
      <c r="M47" s="104">
        <v>0</v>
      </c>
      <c r="N47" s="105">
        <v>0</v>
      </c>
      <c r="O47" s="106">
        <v>3</v>
      </c>
      <c r="P47" s="104">
        <v>0</v>
      </c>
      <c r="Q47" s="106">
        <v>4</v>
      </c>
      <c r="R47" s="104">
        <v>93.331000000000003</v>
      </c>
      <c r="S47" s="104">
        <v>0</v>
      </c>
      <c r="T47" s="107">
        <v>93.331000000000003</v>
      </c>
    </row>
    <row r="48" spans="1:20" s="68" customFormat="1" ht="103.5" outlineLevel="1" x14ac:dyDescent="0.3">
      <c r="A48" s="98" t="s">
        <v>1062</v>
      </c>
      <c r="B48" s="99" t="s">
        <v>851</v>
      </c>
      <c r="C48" s="100" t="s">
        <v>365</v>
      </c>
      <c r="D48" s="101" t="s">
        <v>413</v>
      </c>
      <c r="E48" s="102" t="s">
        <v>452</v>
      </c>
      <c r="F48" s="101" t="s">
        <v>128</v>
      </c>
      <c r="G48" s="101" t="s">
        <v>137</v>
      </c>
      <c r="H48" s="103">
        <v>45258</v>
      </c>
      <c r="I48" s="103">
        <v>45261</v>
      </c>
      <c r="J48" s="102" t="s">
        <v>412</v>
      </c>
      <c r="K48" s="104">
        <v>23.332750000000001</v>
      </c>
      <c r="L48" s="104">
        <v>0</v>
      </c>
      <c r="M48" s="104">
        <v>0</v>
      </c>
      <c r="N48" s="105">
        <v>0</v>
      </c>
      <c r="O48" s="106">
        <v>3</v>
      </c>
      <c r="P48" s="104">
        <v>0</v>
      </c>
      <c r="Q48" s="106">
        <v>4</v>
      </c>
      <c r="R48" s="104">
        <v>93.331000000000003</v>
      </c>
      <c r="S48" s="104">
        <v>0</v>
      </c>
      <c r="T48" s="107">
        <v>93.331000000000003</v>
      </c>
    </row>
    <row r="49" spans="1:20" s="68" customFormat="1" ht="51.75" outlineLevel="1" x14ac:dyDescent="0.3">
      <c r="A49" s="98" t="s">
        <v>1062</v>
      </c>
      <c r="B49" s="99" t="s">
        <v>852</v>
      </c>
      <c r="C49" s="100" t="s">
        <v>365</v>
      </c>
      <c r="D49" s="101" t="s">
        <v>414</v>
      </c>
      <c r="E49" s="102" t="s">
        <v>451</v>
      </c>
      <c r="F49" s="101" t="s">
        <v>128</v>
      </c>
      <c r="G49" s="101" t="s">
        <v>137</v>
      </c>
      <c r="H49" s="103">
        <v>45262</v>
      </c>
      <c r="I49" s="103">
        <v>45263</v>
      </c>
      <c r="J49" s="102" t="s">
        <v>415</v>
      </c>
      <c r="K49" s="104">
        <v>166.65199999999999</v>
      </c>
      <c r="L49" s="104">
        <v>147.25</v>
      </c>
      <c r="M49" s="104">
        <v>147.25</v>
      </c>
      <c r="N49" s="105">
        <v>0</v>
      </c>
      <c r="O49" s="106">
        <v>1</v>
      </c>
      <c r="P49" s="104">
        <v>83.543000000000006</v>
      </c>
      <c r="Q49" s="106">
        <v>2</v>
      </c>
      <c r="R49" s="104">
        <v>102.511</v>
      </c>
      <c r="S49" s="104">
        <v>0</v>
      </c>
      <c r="T49" s="107">
        <v>333.30399999999997</v>
      </c>
    </row>
    <row r="50" spans="1:20" s="68" customFormat="1" ht="51.75" outlineLevel="1" x14ac:dyDescent="0.3">
      <c r="A50" s="98" t="s">
        <v>1062</v>
      </c>
      <c r="B50" s="99" t="s">
        <v>853</v>
      </c>
      <c r="C50" s="100" t="s">
        <v>365</v>
      </c>
      <c r="D50" s="101" t="s">
        <v>416</v>
      </c>
      <c r="E50" s="102" t="s">
        <v>417</v>
      </c>
      <c r="F50" s="101" t="s">
        <v>128</v>
      </c>
      <c r="G50" s="101" t="s">
        <v>137</v>
      </c>
      <c r="H50" s="103">
        <v>45263</v>
      </c>
      <c r="I50" s="103">
        <v>45265</v>
      </c>
      <c r="J50" s="102" t="s">
        <v>235</v>
      </c>
      <c r="K50" s="104">
        <v>124.55200000000001</v>
      </c>
      <c r="L50" s="104">
        <v>145.00399999999999</v>
      </c>
      <c r="M50" s="104">
        <v>145.00399999999999</v>
      </c>
      <c r="N50" s="105">
        <v>0</v>
      </c>
      <c r="O50" s="106">
        <v>2</v>
      </c>
      <c r="P50" s="104">
        <v>116.5</v>
      </c>
      <c r="Q50" s="106">
        <v>3</v>
      </c>
      <c r="R50" s="104">
        <v>112.152</v>
      </c>
      <c r="S50" s="104">
        <v>0</v>
      </c>
      <c r="T50" s="107">
        <v>373.65600000000001</v>
      </c>
    </row>
    <row r="51" spans="1:20" s="68" customFormat="1" ht="51.75" outlineLevel="1" x14ac:dyDescent="0.3">
      <c r="A51" s="98" t="s">
        <v>1062</v>
      </c>
      <c r="B51" s="99" t="s">
        <v>854</v>
      </c>
      <c r="C51" s="100" t="s">
        <v>365</v>
      </c>
      <c r="D51" s="101" t="s">
        <v>418</v>
      </c>
      <c r="E51" s="102" t="s">
        <v>451</v>
      </c>
      <c r="F51" s="101" t="s">
        <v>128</v>
      </c>
      <c r="G51" s="101" t="s">
        <v>137</v>
      </c>
      <c r="H51" s="103">
        <v>45280</v>
      </c>
      <c r="I51" s="103">
        <v>45282</v>
      </c>
      <c r="J51" s="102" t="s">
        <v>235</v>
      </c>
      <c r="K51" s="104">
        <v>115.79866666666668</v>
      </c>
      <c r="L51" s="104">
        <v>134.191</v>
      </c>
      <c r="M51" s="104">
        <v>134.191</v>
      </c>
      <c r="N51" s="105">
        <v>0</v>
      </c>
      <c r="O51" s="106">
        <v>2</v>
      </c>
      <c r="P51" s="104">
        <v>108.63</v>
      </c>
      <c r="Q51" s="106">
        <v>3</v>
      </c>
      <c r="R51" s="104">
        <v>104.575</v>
      </c>
      <c r="S51" s="104">
        <v>0</v>
      </c>
      <c r="T51" s="107">
        <v>347.39600000000002</v>
      </c>
    </row>
    <row r="52" spans="1:20" s="68" customFormat="1" ht="51.75" outlineLevel="1" x14ac:dyDescent="0.3">
      <c r="A52" s="98" t="s">
        <v>1062</v>
      </c>
      <c r="B52" s="99" t="s">
        <v>855</v>
      </c>
      <c r="C52" s="100" t="s">
        <v>365</v>
      </c>
      <c r="D52" s="101" t="s">
        <v>419</v>
      </c>
      <c r="E52" s="102" t="s">
        <v>450</v>
      </c>
      <c r="F52" s="101" t="s">
        <v>128</v>
      </c>
      <c r="G52" s="101" t="s">
        <v>137</v>
      </c>
      <c r="H52" s="103">
        <v>45282</v>
      </c>
      <c r="I52" s="103">
        <v>45282</v>
      </c>
      <c r="J52" s="102" t="s">
        <v>235</v>
      </c>
      <c r="K52" s="104">
        <v>347.39600000000002</v>
      </c>
      <c r="L52" s="104">
        <v>134.191</v>
      </c>
      <c r="M52" s="104">
        <v>134.191</v>
      </c>
      <c r="N52" s="105">
        <v>0</v>
      </c>
      <c r="O52" s="106">
        <v>0</v>
      </c>
      <c r="P52" s="104">
        <v>108.63</v>
      </c>
      <c r="Q52" s="106">
        <v>1</v>
      </c>
      <c r="R52" s="104">
        <v>104.575</v>
      </c>
      <c r="S52" s="104">
        <v>0</v>
      </c>
      <c r="T52" s="107">
        <v>347.39600000000002</v>
      </c>
    </row>
    <row r="53" spans="1:20" s="68" customFormat="1" ht="51.75" outlineLevel="1" x14ac:dyDescent="0.3">
      <c r="A53" s="98" t="s">
        <v>1063</v>
      </c>
      <c r="B53" s="99" t="s">
        <v>56</v>
      </c>
      <c r="C53" s="100" t="s">
        <v>365</v>
      </c>
      <c r="D53" s="101" t="s">
        <v>194</v>
      </c>
      <c r="E53" s="102" t="s">
        <v>195</v>
      </c>
      <c r="F53" s="101" t="s">
        <v>128</v>
      </c>
      <c r="G53" s="101" t="s">
        <v>137</v>
      </c>
      <c r="H53" s="103">
        <v>45190</v>
      </c>
      <c r="I53" s="103">
        <v>45192</v>
      </c>
      <c r="J53" s="102" t="s">
        <v>196</v>
      </c>
      <c r="K53" s="104">
        <v>26.666666666666668</v>
      </c>
      <c r="L53" s="104">
        <v>80</v>
      </c>
      <c r="M53" s="104">
        <v>80</v>
      </c>
      <c r="N53" s="105">
        <v>0</v>
      </c>
      <c r="O53" s="106">
        <v>2</v>
      </c>
      <c r="P53" s="104">
        <v>0</v>
      </c>
      <c r="Q53" s="106">
        <v>3</v>
      </c>
      <c r="R53" s="104">
        <v>0</v>
      </c>
      <c r="S53" s="104">
        <v>0</v>
      </c>
      <c r="T53" s="107">
        <v>80</v>
      </c>
    </row>
    <row r="54" spans="1:20" s="68" customFormat="1" ht="51.75" outlineLevel="1" x14ac:dyDescent="0.3">
      <c r="A54" s="98" t="s">
        <v>1063</v>
      </c>
      <c r="B54" s="99" t="s">
        <v>57</v>
      </c>
      <c r="C54" s="100" t="s">
        <v>365</v>
      </c>
      <c r="D54" s="101" t="s">
        <v>420</v>
      </c>
      <c r="E54" s="102" t="s">
        <v>197</v>
      </c>
      <c r="F54" s="101" t="s">
        <v>128</v>
      </c>
      <c r="G54" s="101" t="s">
        <v>137</v>
      </c>
      <c r="H54" s="103">
        <v>45200</v>
      </c>
      <c r="I54" s="103">
        <v>45202</v>
      </c>
      <c r="J54" s="102" t="s">
        <v>189</v>
      </c>
      <c r="K54" s="104">
        <v>101.67999999999999</v>
      </c>
      <c r="L54" s="104">
        <v>0</v>
      </c>
      <c r="M54" s="104">
        <v>0</v>
      </c>
      <c r="N54" s="105">
        <v>0</v>
      </c>
      <c r="O54" s="106">
        <v>2</v>
      </c>
      <c r="P54" s="104">
        <v>142.94999999999999</v>
      </c>
      <c r="Q54" s="106">
        <v>3</v>
      </c>
      <c r="R54" s="104">
        <v>162.09</v>
      </c>
      <c r="S54" s="104">
        <v>0</v>
      </c>
      <c r="T54" s="107">
        <v>305.03999999999996</v>
      </c>
    </row>
    <row r="55" spans="1:20" s="68" customFormat="1" ht="86.25" outlineLevel="1" x14ac:dyDescent="0.3">
      <c r="A55" s="98" t="s">
        <v>1063</v>
      </c>
      <c r="B55" s="99" t="s">
        <v>123</v>
      </c>
      <c r="C55" s="100" t="s">
        <v>365</v>
      </c>
      <c r="D55" s="101" t="s">
        <v>193</v>
      </c>
      <c r="E55" s="102" t="s">
        <v>198</v>
      </c>
      <c r="F55" s="101" t="s">
        <v>128</v>
      </c>
      <c r="G55" s="101" t="s">
        <v>137</v>
      </c>
      <c r="H55" s="103">
        <v>45202</v>
      </c>
      <c r="I55" s="103">
        <v>45205</v>
      </c>
      <c r="J55" s="102" t="s">
        <v>110</v>
      </c>
      <c r="K55" s="104">
        <v>14.395250000000001</v>
      </c>
      <c r="L55" s="104">
        <v>57.581000000000003</v>
      </c>
      <c r="M55" s="104">
        <v>57.581000000000003</v>
      </c>
      <c r="N55" s="105">
        <v>0</v>
      </c>
      <c r="O55" s="106">
        <v>3</v>
      </c>
      <c r="P55" s="104">
        <v>0</v>
      </c>
      <c r="Q55" s="106">
        <v>4</v>
      </c>
      <c r="R55" s="104">
        <v>0</v>
      </c>
      <c r="S55" s="104">
        <v>0</v>
      </c>
      <c r="T55" s="107">
        <v>57.581000000000003</v>
      </c>
    </row>
    <row r="56" spans="1:20" s="68" customFormat="1" ht="51.75" outlineLevel="1" x14ac:dyDescent="0.3">
      <c r="A56" s="98" t="s">
        <v>1063</v>
      </c>
      <c r="B56" s="99" t="s">
        <v>124</v>
      </c>
      <c r="C56" s="100" t="s">
        <v>365</v>
      </c>
      <c r="D56" s="101" t="s">
        <v>193</v>
      </c>
      <c r="E56" s="102" t="s">
        <v>197</v>
      </c>
      <c r="F56" s="101" t="s">
        <v>128</v>
      </c>
      <c r="G56" s="101" t="s">
        <v>137</v>
      </c>
      <c r="H56" s="103">
        <v>45202</v>
      </c>
      <c r="I56" s="103">
        <v>45205</v>
      </c>
      <c r="J56" s="102" t="s">
        <v>110</v>
      </c>
      <c r="K56" s="104">
        <v>2.3639999999999999</v>
      </c>
      <c r="L56" s="104">
        <v>9.4559999999999995</v>
      </c>
      <c r="M56" s="104">
        <v>9.4559999999999995</v>
      </c>
      <c r="N56" s="105">
        <v>0</v>
      </c>
      <c r="O56" s="106">
        <v>3</v>
      </c>
      <c r="P56" s="104">
        <v>0</v>
      </c>
      <c r="Q56" s="106">
        <v>4</v>
      </c>
      <c r="R56" s="104">
        <v>0</v>
      </c>
      <c r="S56" s="104">
        <v>0</v>
      </c>
      <c r="T56" s="107">
        <v>9.4559999999999995</v>
      </c>
    </row>
    <row r="57" spans="1:20" s="68" customFormat="1" ht="51.75" outlineLevel="1" x14ac:dyDescent="0.3">
      <c r="A57" s="98" t="s">
        <v>1063</v>
      </c>
      <c r="B57" s="99" t="s">
        <v>58</v>
      </c>
      <c r="C57" s="100" t="s">
        <v>365</v>
      </c>
      <c r="D57" s="101" t="s">
        <v>421</v>
      </c>
      <c r="E57" s="102" t="s">
        <v>449</v>
      </c>
      <c r="F57" s="101" t="s">
        <v>128</v>
      </c>
      <c r="G57" s="101" t="s">
        <v>137</v>
      </c>
      <c r="H57" s="103">
        <v>45230</v>
      </c>
      <c r="I57" s="103">
        <v>45233</v>
      </c>
      <c r="J57" s="102" t="s">
        <v>139</v>
      </c>
      <c r="K57" s="104">
        <v>30.628</v>
      </c>
      <c r="L57" s="104">
        <v>0</v>
      </c>
      <c r="M57" s="104">
        <v>0</v>
      </c>
      <c r="N57" s="105">
        <v>0</v>
      </c>
      <c r="O57" s="106">
        <v>3</v>
      </c>
      <c r="P57" s="104">
        <v>0</v>
      </c>
      <c r="Q57" s="106">
        <v>4</v>
      </c>
      <c r="R57" s="104">
        <v>122.512</v>
      </c>
      <c r="S57" s="104">
        <v>0</v>
      </c>
      <c r="T57" s="107">
        <v>122.512</v>
      </c>
    </row>
    <row r="58" spans="1:20" s="68" customFormat="1" ht="51.75" outlineLevel="1" x14ac:dyDescent="0.3">
      <c r="A58" s="98" t="s">
        <v>1063</v>
      </c>
      <c r="B58" s="99" t="s">
        <v>59</v>
      </c>
      <c r="C58" s="100" t="s">
        <v>365</v>
      </c>
      <c r="D58" s="101" t="s">
        <v>422</v>
      </c>
      <c r="E58" s="102" t="s">
        <v>448</v>
      </c>
      <c r="F58" s="101" t="s">
        <v>128</v>
      </c>
      <c r="G58" s="101" t="s">
        <v>137</v>
      </c>
      <c r="H58" s="103">
        <v>45240</v>
      </c>
      <c r="I58" s="103">
        <v>45244</v>
      </c>
      <c r="J58" s="102" t="s">
        <v>423</v>
      </c>
      <c r="K58" s="104">
        <v>128.9752</v>
      </c>
      <c r="L58" s="104">
        <v>311.96100000000001</v>
      </c>
      <c r="M58" s="104">
        <v>311.96100000000001</v>
      </c>
      <c r="N58" s="105">
        <v>0</v>
      </c>
      <c r="O58" s="106">
        <v>4</v>
      </c>
      <c r="P58" s="104">
        <v>122.86799999999999</v>
      </c>
      <c r="Q58" s="106">
        <v>5</v>
      </c>
      <c r="R58" s="104">
        <v>200.047</v>
      </c>
      <c r="S58" s="104">
        <v>10</v>
      </c>
      <c r="T58" s="107">
        <v>644.87599999999998</v>
      </c>
    </row>
    <row r="59" spans="1:20" s="68" customFormat="1" ht="86.25" outlineLevel="1" x14ac:dyDescent="0.3">
      <c r="A59" s="98" t="s">
        <v>1063</v>
      </c>
      <c r="B59" s="99" t="s">
        <v>125</v>
      </c>
      <c r="C59" s="100" t="s">
        <v>365</v>
      </c>
      <c r="D59" s="101" t="s">
        <v>424</v>
      </c>
      <c r="E59" s="102" t="s">
        <v>447</v>
      </c>
      <c r="F59" s="101" t="s">
        <v>128</v>
      </c>
      <c r="G59" s="101" t="s">
        <v>137</v>
      </c>
      <c r="H59" s="103">
        <v>45269</v>
      </c>
      <c r="I59" s="103">
        <v>45276</v>
      </c>
      <c r="J59" s="102" t="s">
        <v>376</v>
      </c>
      <c r="K59" s="104">
        <v>197.90625</v>
      </c>
      <c r="L59" s="104">
        <v>775</v>
      </c>
      <c r="M59" s="104">
        <v>775</v>
      </c>
      <c r="N59" s="105">
        <v>0</v>
      </c>
      <c r="O59" s="106">
        <v>7</v>
      </c>
      <c r="P59" s="104">
        <v>492.25799999999998</v>
      </c>
      <c r="Q59" s="106">
        <v>8</v>
      </c>
      <c r="R59" s="104">
        <v>315.99200000000002</v>
      </c>
      <c r="S59" s="104">
        <v>0</v>
      </c>
      <c r="T59" s="107">
        <v>1583.25</v>
      </c>
    </row>
    <row r="60" spans="1:20" s="68" customFormat="1" ht="51.75" outlineLevel="1" x14ac:dyDescent="0.3">
      <c r="A60" s="98" t="s">
        <v>1064</v>
      </c>
      <c r="B60" s="99" t="s">
        <v>126</v>
      </c>
      <c r="C60" s="100" t="s">
        <v>365</v>
      </c>
      <c r="D60" s="101" t="s">
        <v>425</v>
      </c>
      <c r="E60" s="102" t="s">
        <v>145</v>
      </c>
      <c r="F60" s="101" t="s">
        <v>128</v>
      </c>
      <c r="G60" s="101" t="s">
        <v>137</v>
      </c>
      <c r="H60" s="103">
        <v>45193</v>
      </c>
      <c r="I60" s="103">
        <v>45197</v>
      </c>
      <c r="J60" s="102" t="s">
        <v>116</v>
      </c>
      <c r="K60" s="104">
        <v>164.71439999999998</v>
      </c>
      <c r="L60" s="104">
        <v>702.06899999999996</v>
      </c>
      <c r="M60" s="104">
        <v>702.06899999999996</v>
      </c>
      <c r="N60" s="105">
        <v>0</v>
      </c>
      <c r="O60" s="106">
        <v>4</v>
      </c>
      <c r="P60" s="104">
        <v>62.871000000000002</v>
      </c>
      <c r="Q60" s="106">
        <v>5</v>
      </c>
      <c r="R60" s="104">
        <v>58.631999999999998</v>
      </c>
      <c r="S60" s="104">
        <v>0</v>
      </c>
      <c r="T60" s="107">
        <v>823.57199999999989</v>
      </c>
    </row>
    <row r="61" spans="1:20" s="68" customFormat="1" ht="69" outlineLevel="1" x14ac:dyDescent="0.3">
      <c r="A61" s="98" t="s">
        <v>1064</v>
      </c>
      <c r="B61" s="99" t="s">
        <v>247</v>
      </c>
      <c r="C61" s="100" t="s">
        <v>365</v>
      </c>
      <c r="D61" s="101" t="s">
        <v>425</v>
      </c>
      <c r="E61" s="102" t="s">
        <v>146</v>
      </c>
      <c r="F61" s="101" t="s">
        <v>128</v>
      </c>
      <c r="G61" s="101" t="s">
        <v>137</v>
      </c>
      <c r="H61" s="103">
        <v>45193</v>
      </c>
      <c r="I61" s="103">
        <v>45197</v>
      </c>
      <c r="J61" s="102" t="s">
        <v>116</v>
      </c>
      <c r="K61" s="104">
        <v>142.4102</v>
      </c>
      <c r="L61" s="104">
        <v>499.815</v>
      </c>
      <c r="M61" s="104">
        <v>499.815</v>
      </c>
      <c r="N61" s="105">
        <v>0</v>
      </c>
      <c r="O61" s="106">
        <v>4</v>
      </c>
      <c r="P61" s="104">
        <v>62.853999999999999</v>
      </c>
      <c r="Q61" s="106">
        <v>5</v>
      </c>
      <c r="R61" s="104">
        <v>146.58000000000001</v>
      </c>
      <c r="S61" s="104">
        <v>2.802</v>
      </c>
      <c r="T61" s="107">
        <v>712.05100000000004</v>
      </c>
    </row>
    <row r="62" spans="1:20" s="68" customFormat="1" ht="103.5" outlineLevel="1" x14ac:dyDescent="0.3">
      <c r="A62" s="98" t="s">
        <v>1064</v>
      </c>
      <c r="B62" s="99" t="s">
        <v>248</v>
      </c>
      <c r="C62" s="100" t="s">
        <v>365</v>
      </c>
      <c r="D62" s="101" t="s">
        <v>426</v>
      </c>
      <c r="E62" s="102" t="s">
        <v>446</v>
      </c>
      <c r="F62" s="101" t="s">
        <v>128</v>
      </c>
      <c r="G62" s="101" t="s">
        <v>137</v>
      </c>
      <c r="H62" s="103">
        <v>45223</v>
      </c>
      <c r="I62" s="103">
        <v>45225</v>
      </c>
      <c r="J62" s="102" t="s">
        <v>116</v>
      </c>
      <c r="K62" s="104">
        <v>180.11600000000001</v>
      </c>
      <c r="L62" s="104">
        <v>420.97300000000001</v>
      </c>
      <c r="M62" s="104">
        <v>420.97300000000001</v>
      </c>
      <c r="N62" s="105">
        <v>0</v>
      </c>
      <c r="O62" s="106">
        <v>2</v>
      </c>
      <c r="P62" s="104">
        <v>31.427</v>
      </c>
      <c r="Q62" s="106">
        <v>3</v>
      </c>
      <c r="R62" s="104">
        <v>87.947999999999993</v>
      </c>
      <c r="S62" s="104">
        <v>0</v>
      </c>
      <c r="T62" s="107">
        <v>540.34800000000007</v>
      </c>
    </row>
    <row r="63" spans="1:20" s="68" customFormat="1" ht="51.75" outlineLevel="1" x14ac:dyDescent="0.3">
      <c r="A63" s="98" t="s">
        <v>1064</v>
      </c>
      <c r="B63" s="99" t="s">
        <v>858</v>
      </c>
      <c r="C63" s="100" t="s">
        <v>365</v>
      </c>
      <c r="D63" s="101" t="s">
        <v>193</v>
      </c>
      <c r="E63" s="102" t="s">
        <v>147</v>
      </c>
      <c r="F63" s="101" t="s">
        <v>128</v>
      </c>
      <c r="G63" s="101" t="s">
        <v>137</v>
      </c>
      <c r="H63" s="103">
        <v>45202</v>
      </c>
      <c r="I63" s="103">
        <v>45205</v>
      </c>
      <c r="J63" s="102" t="s">
        <v>110</v>
      </c>
      <c r="K63" s="104">
        <v>188.44225000000003</v>
      </c>
      <c r="L63" s="104">
        <v>322.93900000000002</v>
      </c>
      <c r="M63" s="104">
        <v>322.93900000000002</v>
      </c>
      <c r="N63" s="105">
        <v>0</v>
      </c>
      <c r="O63" s="106">
        <v>3</v>
      </c>
      <c r="P63" s="104">
        <v>129.59200000000001</v>
      </c>
      <c r="Q63" s="106">
        <v>4</v>
      </c>
      <c r="R63" s="104">
        <v>299.55200000000002</v>
      </c>
      <c r="S63" s="104">
        <v>1.6859999999999999</v>
      </c>
      <c r="T63" s="107">
        <v>753.76900000000012</v>
      </c>
    </row>
    <row r="64" spans="1:20" s="68" customFormat="1" ht="69" outlineLevel="1" x14ac:dyDescent="0.3">
      <c r="A64" s="98" t="s">
        <v>1064</v>
      </c>
      <c r="B64" s="99" t="s">
        <v>859</v>
      </c>
      <c r="C64" s="100" t="s">
        <v>365</v>
      </c>
      <c r="D64" s="101" t="s">
        <v>427</v>
      </c>
      <c r="E64" s="102" t="s">
        <v>444</v>
      </c>
      <c r="F64" s="101" t="s">
        <v>128</v>
      </c>
      <c r="G64" s="101" t="s">
        <v>137</v>
      </c>
      <c r="H64" s="103">
        <v>44987</v>
      </c>
      <c r="I64" s="103">
        <v>44988</v>
      </c>
      <c r="J64" s="102" t="s">
        <v>428</v>
      </c>
      <c r="K64" s="104">
        <v>62.73</v>
      </c>
      <c r="L64" s="104">
        <v>0</v>
      </c>
      <c r="M64" s="104">
        <v>0</v>
      </c>
      <c r="N64" s="105">
        <v>0</v>
      </c>
      <c r="O64" s="106">
        <v>1</v>
      </c>
      <c r="P64" s="104">
        <v>125.46</v>
      </c>
      <c r="Q64" s="106">
        <v>2</v>
      </c>
      <c r="R64" s="104">
        <v>0</v>
      </c>
      <c r="S64" s="104">
        <v>0</v>
      </c>
      <c r="T64" s="107">
        <v>125.46</v>
      </c>
    </row>
    <row r="65" spans="1:20" s="68" customFormat="1" ht="51.75" outlineLevel="1" x14ac:dyDescent="0.3">
      <c r="A65" s="98" t="s">
        <v>1064</v>
      </c>
      <c r="B65" s="99" t="s">
        <v>860</v>
      </c>
      <c r="C65" s="100" t="s">
        <v>365</v>
      </c>
      <c r="D65" s="101" t="s">
        <v>429</v>
      </c>
      <c r="E65" s="102" t="s">
        <v>144</v>
      </c>
      <c r="F65" s="101" t="s">
        <v>128</v>
      </c>
      <c r="G65" s="101" t="s">
        <v>137</v>
      </c>
      <c r="H65" s="103">
        <v>45116</v>
      </c>
      <c r="I65" s="103">
        <v>45118</v>
      </c>
      <c r="J65" s="102" t="s">
        <v>430</v>
      </c>
      <c r="K65" s="104">
        <v>71.222333333333339</v>
      </c>
      <c r="L65" s="104">
        <v>0</v>
      </c>
      <c r="M65" s="104">
        <v>0</v>
      </c>
      <c r="N65" s="105">
        <v>0</v>
      </c>
      <c r="O65" s="106">
        <v>2</v>
      </c>
      <c r="P65" s="104">
        <v>213.667</v>
      </c>
      <c r="Q65" s="106">
        <v>3</v>
      </c>
      <c r="R65" s="104">
        <v>0</v>
      </c>
      <c r="S65" s="104">
        <v>0</v>
      </c>
      <c r="T65" s="107">
        <v>213.667</v>
      </c>
    </row>
    <row r="66" spans="1:20" s="68" customFormat="1" ht="51.75" outlineLevel="1" x14ac:dyDescent="0.3">
      <c r="A66" s="98" t="s">
        <v>1064</v>
      </c>
      <c r="B66" s="99" t="s">
        <v>861</v>
      </c>
      <c r="C66" s="100" t="s">
        <v>365</v>
      </c>
      <c r="D66" s="101" t="s">
        <v>431</v>
      </c>
      <c r="E66" s="102" t="s">
        <v>145</v>
      </c>
      <c r="F66" s="101" t="s">
        <v>128</v>
      </c>
      <c r="G66" s="101" t="s">
        <v>137</v>
      </c>
      <c r="H66" s="103">
        <v>45116</v>
      </c>
      <c r="I66" s="103">
        <v>45119</v>
      </c>
      <c r="J66" s="102" t="s">
        <v>430</v>
      </c>
      <c r="K66" s="104">
        <v>118.52500000000001</v>
      </c>
      <c r="L66" s="104">
        <v>0</v>
      </c>
      <c r="M66" s="104">
        <v>0</v>
      </c>
      <c r="N66" s="105">
        <v>0</v>
      </c>
      <c r="O66" s="106">
        <v>3</v>
      </c>
      <c r="P66" s="104">
        <v>474.1</v>
      </c>
      <c r="Q66" s="106">
        <v>4</v>
      </c>
      <c r="R66" s="104">
        <v>0</v>
      </c>
      <c r="S66" s="104">
        <v>0</v>
      </c>
      <c r="T66" s="107">
        <v>474.1</v>
      </c>
    </row>
    <row r="67" spans="1:20" s="68" customFormat="1" ht="69" outlineLevel="1" x14ac:dyDescent="0.3">
      <c r="A67" s="98" t="s">
        <v>1064</v>
      </c>
      <c r="B67" s="99" t="s">
        <v>862</v>
      </c>
      <c r="C67" s="100" t="s">
        <v>365</v>
      </c>
      <c r="D67" s="101" t="s">
        <v>432</v>
      </c>
      <c r="E67" s="102" t="s">
        <v>200</v>
      </c>
      <c r="F67" s="101" t="s">
        <v>128</v>
      </c>
      <c r="G67" s="101" t="s">
        <v>137</v>
      </c>
      <c r="H67" s="103">
        <v>45214</v>
      </c>
      <c r="I67" s="103">
        <v>45219</v>
      </c>
      <c r="J67" s="102" t="s">
        <v>415</v>
      </c>
      <c r="K67" s="104">
        <v>91.473333333333315</v>
      </c>
      <c r="L67" s="104">
        <v>0</v>
      </c>
      <c r="M67" s="104">
        <v>0</v>
      </c>
      <c r="N67" s="105">
        <v>0</v>
      </c>
      <c r="O67" s="106">
        <v>5</v>
      </c>
      <c r="P67" s="104">
        <v>202.83199999999999</v>
      </c>
      <c r="Q67" s="106">
        <v>6</v>
      </c>
      <c r="R67" s="104">
        <v>346.00799999999998</v>
      </c>
      <c r="S67" s="104">
        <v>0</v>
      </c>
      <c r="T67" s="107">
        <v>548.83999999999992</v>
      </c>
    </row>
    <row r="68" spans="1:20" s="68" customFormat="1" ht="51.75" outlineLevel="1" x14ac:dyDescent="0.3">
      <c r="A68" s="98" t="s">
        <v>1064</v>
      </c>
      <c r="B68" s="99" t="s">
        <v>863</v>
      </c>
      <c r="C68" s="100" t="s">
        <v>365</v>
      </c>
      <c r="D68" s="101" t="s">
        <v>432</v>
      </c>
      <c r="E68" s="102" t="s">
        <v>145</v>
      </c>
      <c r="F68" s="101" t="s">
        <v>128</v>
      </c>
      <c r="G68" s="101" t="s">
        <v>137</v>
      </c>
      <c r="H68" s="103">
        <v>45214</v>
      </c>
      <c r="I68" s="103">
        <v>45215</v>
      </c>
      <c r="J68" s="102" t="s">
        <v>415</v>
      </c>
      <c r="K68" s="104">
        <v>49.117000000000004</v>
      </c>
      <c r="L68" s="104">
        <v>0</v>
      </c>
      <c r="M68" s="104">
        <v>0</v>
      </c>
      <c r="N68" s="105">
        <v>0</v>
      </c>
      <c r="O68" s="106">
        <v>1</v>
      </c>
      <c r="P68" s="104">
        <v>40.566000000000003</v>
      </c>
      <c r="Q68" s="106">
        <v>2</v>
      </c>
      <c r="R68" s="104">
        <v>57.667999999999999</v>
      </c>
      <c r="S68" s="104">
        <v>0</v>
      </c>
      <c r="T68" s="107">
        <v>98.234000000000009</v>
      </c>
    </row>
    <row r="69" spans="1:20" s="68" customFormat="1" ht="51.75" outlineLevel="1" x14ac:dyDescent="0.3">
      <c r="A69" s="98" t="s">
        <v>1064</v>
      </c>
      <c r="B69" s="99" t="s">
        <v>864</v>
      </c>
      <c r="C69" s="100" t="s">
        <v>365</v>
      </c>
      <c r="D69" s="101" t="s">
        <v>433</v>
      </c>
      <c r="E69" s="102" t="s">
        <v>144</v>
      </c>
      <c r="F69" s="101" t="s">
        <v>128</v>
      </c>
      <c r="G69" s="101" t="s">
        <v>137</v>
      </c>
      <c r="H69" s="103">
        <v>45214</v>
      </c>
      <c r="I69" s="103">
        <v>45215</v>
      </c>
      <c r="J69" s="102" t="s">
        <v>415</v>
      </c>
      <c r="K69" s="104">
        <v>159.10950000000003</v>
      </c>
      <c r="L69" s="104">
        <v>219.98500000000001</v>
      </c>
      <c r="M69" s="104">
        <v>219.98500000000001</v>
      </c>
      <c r="N69" s="105">
        <v>0</v>
      </c>
      <c r="O69" s="106">
        <v>1</v>
      </c>
      <c r="P69" s="104">
        <v>40.566000000000003</v>
      </c>
      <c r="Q69" s="106">
        <v>2</v>
      </c>
      <c r="R69" s="104">
        <v>57.667999999999999</v>
      </c>
      <c r="S69" s="104">
        <v>0</v>
      </c>
      <c r="T69" s="107">
        <v>318.21900000000005</v>
      </c>
    </row>
    <row r="70" spans="1:20" s="68" customFormat="1" ht="69" outlineLevel="1" x14ac:dyDescent="0.3">
      <c r="A70" s="98" t="s">
        <v>1064</v>
      </c>
      <c r="B70" s="99" t="s">
        <v>865</v>
      </c>
      <c r="C70" s="100" t="s">
        <v>365</v>
      </c>
      <c r="D70" s="101" t="s">
        <v>434</v>
      </c>
      <c r="E70" s="102" t="s">
        <v>144</v>
      </c>
      <c r="F70" s="101" t="s">
        <v>128</v>
      </c>
      <c r="G70" s="101" t="s">
        <v>137</v>
      </c>
      <c r="H70" s="103">
        <v>45216</v>
      </c>
      <c r="I70" s="103">
        <v>45218</v>
      </c>
      <c r="J70" s="102" t="s">
        <v>398</v>
      </c>
      <c r="K70" s="104">
        <v>740.07833333333338</v>
      </c>
      <c r="L70" s="104">
        <v>1928.6</v>
      </c>
      <c r="M70" s="104">
        <v>1928.6</v>
      </c>
      <c r="N70" s="105">
        <v>0</v>
      </c>
      <c r="O70" s="106">
        <v>2</v>
      </c>
      <c r="P70" s="104">
        <v>140.108</v>
      </c>
      <c r="Q70" s="106">
        <v>3</v>
      </c>
      <c r="R70" s="104">
        <v>151.52699999999999</v>
      </c>
      <c r="S70" s="104">
        <v>0</v>
      </c>
      <c r="T70" s="107">
        <v>2220.2350000000001</v>
      </c>
    </row>
    <row r="71" spans="1:20" s="68" customFormat="1" ht="34.5" outlineLevel="1" x14ac:dyDescent="0.3">
      <c r="A71" s="98" t="s">
        <v>1064</v>
      </c>
      <c r="B71" s="99" t="s">
        <v>866</v>
      </c>
      <c r="C71" s="100" t="s">
        <v>365</v>
      </c>
      <c r="D71" s="101" t="s">
        <v>435</v>
      </c>
      <c r="E71" s="102" t="s">
        <v>145</v>
      </c>
      <c r="F71" s="101" t="s">
        <v>128</v>
      </c>
      <c r="G71" s="101" t="s">
        <v>137</v>
      </c>
      <c r="H71" s="103">
        <v>45216</v>
      </c>
      <c r="I71" s="103">
        <v>45218</v>
      </c>
      <c r="J71" s="102" t="s">
        <v>785</v>
      </c>
      <c r="K71" s="104">
        <v>34.839333333333336</v>
      </c>
      <c r="L71" s="104">
        <v>0</v>
      </c>
      <c r="M71" s="104">
        <v>0</v>
      </c>
      <c r="N71" s="105">
        <v>0</v>
      </c>
      <c r="O71" s="106">
        <v>2</v>
      </c>
      <c r="P71" s="104">
        <v>40.090000000000003</v>
      </c>
      <c r="Q71" s="106">
        <v>3</v>
      </c>
      <c r="R71" s="104">
        <v>64.427999999999997</v>
      </c>
      <c r="S71" s="104">
        <v>0</v>
      </c>
      <c r="T71" s="107">
        <v>104.518</v>
      </c>
    </row>
    <row r="72" spans="1:20" s="68" customFormat="1" ht="69" outlineLevel="1" x14ac:dyDescent="0.3">
      <c r="A72" s="98" t="s">
        <v>1064</v>
      </c>
      <c r="B72" s="99" t="s">
        <v>867</v>
      </c>
      <c r="C72" s="100" t="s">
        <v>365</v>
      </c>
      <c r="D72" s="101" t="s">
        <v>436</v>
      </c>
      <c r="E72" s="102" t="s">
        <v>445</v>
      </c>
      <c r="F72" s="101" t="s">
        <v>128</v>
      </c>
      <c r="G72" s="101" t="s">
        <v>137</v>
      </c>
      <c r="H72" s="103">
        <v>45207</v>
      </c>
      <c r="I72" s="103">
        <v>45210</v>
      </c>
      <c r="J72" s="102" t="s">
        <v>108</v>
      </c>
      <c r="K72" s="104">
        <v>30.580500000000001</v>
      </c>
      <c r="L72" s="104">
        <v>78.573999999999998</v>
      </c>
      <c r="M72" s="104">
        <v>78.573999999999998</v>
      </c>
      <c r="N72" s="105">
        <v>0</v>
      </c>
      <c r="O72" s="106">
        <v>3</v>
      </c>
      <c r="P72" s="104">
        <v>0</v>
      </c>
      <c r="Q72" s="106">
        <v>4</v>
      </c>
      <c r="R72" s="104">
        <v>43.747999999999998</v>
      </c>
      <c r="S72" s="104">
        <v>0</v>
      </c>
      <c r="T72" s="107">
        <v>122.322</v>
      </c>
    </row>
    <row r="73" spans="1:20" s="68" customFormat="1" ht="69" outlineLevel="1" x14ac:dyDescent="0.3">
      <c r="A73" s="98" t="s">
        <v>1064</v>
      </c>
      <c r="B73" s="99" t="s">
        <v>868</v>
      </c>
      <c r="C73" s="100" t="s">
        <v>365</v>
      </c>
      <c r="D73" s="101" t="s">
        <v>436</v>
      </c>
      <c r="E73" s="102" t="s">
        <v>200</v>
      </c>
      <c r="F73" s="101" t="s">
        <v>128</v>
      </c>
      <c r="G73" s="101" t="s">
        <v>137</v>
      </c>
      <c r="H73" s="103">
        <v>45207</v>
      </c>
      <c r="I73" s="103">
        <v>45210</v>
      </c>
      <c r="J73" s="102" t="s">
        <v>108</v>
      </c>
      <c r="K73" s="104">
        <v>30.580500000000001</v>
      </c>
      <c r="L73" s="104">
        <v>78.573999999999998</v>
      </c>
      <c r="M73" s="104">
        <v>78.573999999999998</v>
      </c>
      <c r="N73" s="105">
        <v>0</v>
      </c>
      <c r="O73" s="106">
        <v>3</v>
      </c>
      <c r="P73" s="104">
        <v>0</v>
      </c>
      <c r="Q73" s="106">
        <v>4</v>
      </c>
      <c r="R73" s="104">
        <v>43.747999999999998</v>
      </c>
      <c r="S73" s="104">
        <v>0</v>
      </c>
      <c r="T73" s="107">
        <v>122.322</v>
      </c>
    </row>
    <row r="74" spans="1:20" s="68" customFormat="1" ht="86.25" outlineLevel="1" x14ac:dyDescent="0.3">
      <c r="A74" s="98" t="s">
        <v>1064</v>
      </c>
      <c r="B74" s="99" t="s">
        <v>869</v>
      </c>
      <c r="C74" s="100" t="s">
        <v>365</v>
      </c>
      <c r="D74" s="101" t="s">
        <v>437</v>
      </c>
      <c r="E74" s="102" t="s">
        <v>144</v>
      </c>
      <c r="F74" s="101" t="s">
        <v>128</v>
      </c>
      <c r="G74" s="101" t="s">
        <v>137</v>
      </c>
      <c r="H74" s="103">
        <v>45224</v>
      </c>
      <c r="I74" s="103">
        <v>45226</v>
      </c>
      <c r="J74" s="102" t="s">
        <v>113</v>
      </c>
      <c r="K74" s="104">
        <v>232.40166666666664</v>
      </c>
      <c r="L74" s="104">
        <v>311.69799999999998</v>
      </c>
      <c r="M74" s="104">
        <v>311.69799999999998</v>
      </c>
      <c r="N74" s="105">
        <v>0</v>
      </c>
      <c r="O74" s="106">
        <v>2</v>
      </c>
      <c r="P74" s="104">
        <v>237.23500000000001</v>
      </c>
      <c r="Q74" s="106">
        <v>3</v>
      </c>
      <c r="R74" s="104">
        <v>148.27199999999999</v>
      </c>
      <c r="S74" s="104">
        <v>0</v>
      </c>
      <c r="T74" s="107">
        <v>697.20499999999993</v>
      </c>
    </row>
    <row r="75" spans="1:20" s="68" customFormat="1" ht="51.75" outlineLevel="1" x14ac:dyDescent="0.3">
      <c r="A75" s="98" t="s">
        <v>1064</v>
      </c>
      <c r="B75" s="99" t="s">
        <v>870</v>
      </c>
      <c r="C75" s="100" t="s">
        <v>365</v>
      </c>
      <c r="D75" s="101" t="s">
        <v>438</v>
      </c>
      <c r="E75" s="102" t="s">
        <v>145</v>
      </c>
      <c r="F75" s="101" t="s">
        <v>128</v>
      </c>
      <c r="G75" s="101" t="s">
        <v>137</v>
      </c>
      <c r="H75" s="103">
        <v>45222</v>
      </c>
      <c r="I75" s="103">
        <v>45225</v>
      </c>
      <c r="J75" s="102" t="s">
        <v>357</v>
      </c>
      <c r="K75" s="104">
        <v>144.958</v>
      </c>
      <c r="L75" s="104">
        <v>282.084</v>
      </c>
      <c r="M75" s="104">
        <v>282.084</v>
      </c>
      <c r="N75" s="105">
        <v>0</v>
      </c>
      <c r="O75" s="106">
        <v>3</v>
      </c>
      <c r="P75" s="104">
        <v>141.03899999999999</v>
      </c>
      <c r="Q75" s="106">
        <v>4</v>
      </c>
      <c r="R75" s="104">
        <v>156.709</v>
      </c>
      <c r="S75" s="104">
        <v>0</v>
      </c>
      <c r="T75" s="107">
        <v>579.83199999999999</v>
      </c>
    </row>
    <row r="76" spans="1:20" s="68" customFormat="1" ht="86.25" outlineLevel="1" x14ac:dyDescent="0.3">
      <c r="A76" s="98" t="s">
        <v>1064</v>
      </c>
      <c r="B76" s="99" t="s">
        <v>871</v>
      </c>
      <c r="C76" s="100" t="s">
        <v>365</v>
      </c>
      <c r="D76" s="101" t="s">
        <v>439</v>
      </c>
      <c r="E76" s="102" t="s">
        <v>444</v>
      </c>
      <c r="F76" s="101" t="s">
        <v>128</v>
      </c>
      <c r="G76" s="101" t="s">
        <v>137</v>
      </c>
      <c r="H76" s="103">
        <v>45224</v>
      </c>
      <c r="I76" s="103">
        <v>45227</v>
      </c>
      <c r="J76" s="102" t="s">
        <v>113</v>
      </c>
      <c r="K76" s="104">
        <v>221.54874999999998</v>
      </c>
      <c r="L76" s="104">
        <v>334.99900000000002</v>
      </c>
      <c r="M76" s="104">
        <v>334.99900000000002</v>
      </c>
      <c r="N76" s="105">
        <v>0</v>
      </c>
      <c r="O76" s="106">
        <v>3</v>
      </c>
      <c r="P76" s="104">
        <v>353.50099999999998</v>
      </c>
      <c r="Q76" s="106">
        <v>4</v>
      </c>
      <c r="R76" s="104">
        <v>197.69499999999999</v>
      </c>
      <c r="S76" s="104">
        <v>0</v>
      </c>
      <c r="T76" s="107">
        <v>886.19499999999994</v>
      </c>
    </row>
    <row r="77" spans="1:20" s="68" customFormat="1" ht="69" outlineLevel="1" x14ac:dyDescent="0.3">
      <c r="A77" s="98" t="s">
        <v>1064</v>
      </c>
      <c r="B77" s="99" t="s">
        <v>872</v>
      </c>
      <c r="C77" s="100" t="s">
        <v>365</v>
      </c>
      <c r="D77" s="101" t="s">
        <v>440</v>
      </c>
      <c r="E77" s="102" t="s">
        <v>200</v>
      </c>
      <c r="F77" s="101" t="s">
        <v>128</v>
      </c>
      <c r="G77" s="101" t="s">
        <v>137</v>
      </c>
      <c r="H77" s="103">
        <v>45214</v>
      </c>
      <c r="I77" s="103">
        <v>45219</v>
      </c>
      <c r="J77" s="102" t="s">
        <v>415</v>
      </c>
      <c r="K77" s="104">
        <v>44.249333333333333</v>
      </c>
      <c r="L77" s="104">
        <v>129</v>
      </c>
      <c r="M77" s="104">
        <v>129</v>
      </c>
      <c r="N77" s="105">
        <v>0</v>
      </c>
      <c r="O77" s="106">
        <v>5</v>
      </c>
      <c r="P77" s="104">
        <v>136.49600000000001</v>
      </c>
      <c r="Q77" s="106">
        <v>6</v>
      </c>
      <c r="R77" s="104">
        <v>0</v>
      </c>
      <c r="S77" s="104">
        <v>0</v>
      </c>
      <c r="T77" s="107">
        <v>265.49599999999998</v>
      </c>
    </row>
    <row r="78" spans="1:20" s="68" customFormat="1" ht="51.75" outlineLevel="1" x14ac:dyDescent="0.3">
      <c r="A78" s="98" t="s">
        <v>1064</v>
      </c>
      <c r="B78" s="99" t="s">
        <v>873</v>
      </c>
      <c r="C78" s="100" t="s">
        <v>365</v>
      </c>
      <c r="D78" s="101" t="s">
        <v>440</v>
      </c>
      <c r="E78" s="102" t="s">
        <v>145</v>
      </c>
      <c r="F78" s="101" t="s">
        <v>128</v>
      </c>
      <c r="G78" s="101" t="s">
        <v>137</v>
      </c>
      <c r="H78" s="103">
        <v>45214</v>
      </c>
      <c r="I78" s="103">
        <v>45219</v>
      </c>
      <c r="J78" s="102" t="s">
        <v>415</v>
      </c>
      <c r="K78" s="104">
        <v>0</v>
      </c>
      <c r="L78" s="104">
        <v>0</v>
      </c>
      <c r="M78" s="104">
        <v>0</v>
      </c>
      <c r="N78" s="105">
        <v>0</v>
      </c>
      <c r="O78" s="106">
        <v>5</v>
      </c>
      <c r="P78" s="104">
        <v>0</v>
      </c>
      <c r="Q78" s="106">
        <v>6</v>
      </c>
      <c r="R78" s="104">
        <v>0</v>
      </c>
      <c r="S78" s="104">
        <v>0</v>
      </c>
      <c r="T78" s="107">
        <v>0</v>
      </c>
    </row>
    <row r="79" spans="1:20" s="68" customFormat="1" ht="34.5" outlineLevel="1" x14ac:dyDescent="0.3">
      <c r="A79" s="98" t="s">
        <v>1064</v>
      </c>
      <c r="B79" s="99" t="s">
        <v>874</v>
      </c>
      <c r="C79" s="100" t="s">
        <v>365</v>
      </c>
      <c r="D79" s="101" t="s">
        <v>435</v>
      </c>
      <c r="E79" s="102" t="s">
        <v>145</v>
      </c>
      <c r="F79" s="101" t="s">
        <v>128</v>
      </c>
      <c r="G79" s="101" t="s">
        <v>137</v>
      </c>
      <c r="H79" s="103">
        <v>45216</v>
      </c>
      <c r="I79" s="103">
        <v>45218</v>
      </c>
      <c r="J79" s="102" t="s">
        <v>785</v>
      </c>
      <c r="K79" s="104">
        <v>117.70066666666668</v>
      </c>
      <c r="L79" s="104">
        <v>325.75200000000001</v>
      </c>
      <c r="M79" s="104">
        <v>325.75200000000001</v>
      </c>
      <c r="N79" s="105">
        <v>0</v>
      </c>
      <c r="O79" s="106">
        <v>2</v>
      </c>
      <c r="P79" s="104">
        <v>27.35</v>
      </c>
      <c r="Q79" s="106">
        <v>3</v>
      </c>
      <c r="R79" s="104">
        <v>0</v>
      </c>
      <c r="S79" s="104">
        <v>0</v>
      </c>
      <c r="T79" s="107">
        <v>353.10200000000003</v>
      </c>
    </row>
    <row r="80" spans="1:20" s="68" customFormat="1" ht="51.75" outlineLevel="1" x14ac:dyDescent="0.3">
      <c r="A80" s="98" t="s">
        <v>1064</v>
      </c>
      <c r="B80" s="99" t="s">
        <v>875</v>
      </c>
      <c r="C80" s="100" t="s">
        <v>365</v>
      </c>
      <c r="D80" s="101" t="s">
        <v>441</v>
      </c>
      <c r="E80" s="102" t="s">
        <v>147</v>
      </c>
      <c r="F80" s="101" t="s">
        <v>128</v>
      </c>
      <c r="G80" s="101" t="s">
        <v>137</v>
      </c>
      <c r="H80" s="103">
        <v>45225</v>
      </c>
      <c r="I80" s="103">
        <v>45225</v>
      </c>
      <c r="J80" s="102" t="s">
        <v>139</v>
      </c>
      <c r="K80" s="104">
        <v>30.594000000000001</v>
      </c>
      <c r="L80" s="104">
        <v>0</v>
      </c>
      <c r="M80" s="104">
        <v>0</v>
      </c>
      <c r="N80" s="105">
        <v>0</v>
      </c>
      <c r="O80" s="106">
        <v>0</v>
      </c>
      <c r="P80" s="104">
        <v>0</v>
      </c>
      <c r="Q80" s="106">
        <v>1</v>
      </c>
      <c r="R80" s="104">
        <v>30.594000000000001</v>
      </c>
      <c r="S80" s="104">
        <v>0</v>
      </c>
      <c r="T80" s="107">
        <v>30.594000000000001</v>
      </c>
    </row>
    <row r="81" spans="1:20" s="68" customFormat="1" ht="69" outlineLevel="1" x14ac:dyDescent="0.3">
      <c r="A81" s="98" t="s">
        <v>1064</v>
      </c>
      <c r="B81" s="99" t="s">
        <v>876</v>
      </c>
      <c r="C81" s="100" t="s">
        <v>365</v>
      </c>
      <c r="D81" s="101" t="s">
        <v>442</v>
      </c>
      <c r="E81" s="102" t="s">
        <v>443</v>
      </c>
      <c r="F81" s="101" t="s">
        <v>128</v>
      </c>
      <c r="G81" s="101" t="s">
        <v>137</v>
      </c>
      <c r="H81" s="103">
        <v>45233</v>
      </c>
      <c r="I81" s="103">
        <v>45237</v>
      </c>
      <c r="J81" s="102" t="s">
        <v>453</v>
      </c>
      <c r="K81" s="104">
        <v>36.617399999999996</v>
      </c>
      <c r="L81" s="104">
        <v>0</v>
      </c>
      <c r="M81" s="104">
        <v>0</v>
      </c>
      <c r="N81" s="105">
        <v>0</v>
      </c>
      <c r="O81" s="106">
        <v>4</v>
      </c>
      <c r="P81" s="104">
        <v>0</v>
      </c>
      <c r="Q81" s="106">
        <v>5</v>
      </c>
      <c r="R81" s="104">
        <v>183.08699999999999</v>
      </c>
      <c r="S81" s="104">
        <v>0</v>
      </c>
      <c r="T81" s="107">
        <v>183.08699999999999</v>
      </c>
    </row>
    <row r="82" spans="1:20" s="68" customFormat="1" ht="69" outlineLevel="1" x14ac:dyDescent="0.3">
      <c r="A82" s="98" t="s">
        <v>1064</v>
      </c>
      <c r="B82" s="99" t="s">
        <v>877</v>
      </c>
      <c r="C82" s="100" t="s">
        <v>365</v>
      </c>
      <c r="D82" s="101" t="s">
        <v>442</v>
      </c>
      <c r="E82" s="102" t="s">
        <v>147</v>
      </c>
      <c r="F82" s="101" t="s">
        <v>128</v>
      </c>
      <c r="G82" s="101" t="s">
        <v>137</v>
      </c>
      <c r="H82" s="103">
        <v>45233</v>
      </c>
      <c r="I82" s="103">
        <v>45237</v>
      </c>
      <c r="J82" s="102" t="s">
        <v>453</v>
      </c>
      <c r="K82" s="104">
        <v>29.294</v>
      </c>
      <c r="L82" s="104">
        <v>0</v>
      </c>
      <c r="M82" s="104">
        <v>0</v>
      </c>
      <c r="N82" s="105">
        <v>0</v>
      </c>
      <c r="O82" s="106">
        <v>4</v>
      </c>
      <c r="P82" s="104">
        <v>0</v>
      </c>
      <c r="Q82" s="106">
        <v>5</v>
      </c>
      <c r="R82" s="104">
        <v>146.47</v>
      </c>
      <c r="S82" s="104">
        <v>0</v>
      </c>
      <c r="T82" s="107">
        <v>146.47</v>
      </c>
    </row>
    <row r="83" spans="1:20" s="68" customFormat="1" ht="103.5" outlineLevel="1" x14ac:dyDescent="0.3">
      <c r="A83" s="98" t="s">
        <v>1064</v>
      </c>
      <c r="B83" s="99" t="s">
        <v>878</v>
      </c>
      <c r="C83" s="100" t="s">
        <v>365</v>
      </c>
      <c r="D83" s="101" t="s">
        <v>442</v>
      </c>
      <c r="E83" s="102" t="s">
        <v>454</v>
      </c>
      <c r="F83" s="101" t="s">
        <v>128</v>
      </c>
      <c r="G83" s="101" t="s">
        <v>137</v>
      </c>
      <c r="H83" s="103">
        <v>45233</v>
      </c>
      <c r="I83" s="103">
        <v>45237</v>
      </c>
      <c r="J83" s="102" t="s">
        <v>453</v>
      </c>
      <c r="K83" s="104">
        <v>51.264400000000002</v>
      </c>
      <c r="L83" s="104">
        <v>0</v>
      </c>
      <c r="M83" s="104">
        <v>0</v>
      </c>
      <c r="N83" s="105">
        <v>0</v>
      </c>
      <c r="O83" s="106">
        <v>4</v>
      </c>
      <c r="P83" s="104">
        <v>0</v>
      </c>
      <c r="Q83" s="106">
        <v>5</v>
      </c>
      <c r="R83" s="104">
        <v>256.322</v>
      </c>
      <c r="S83" s="104">
        <v>0</v>
      </c>
      <c r="T83" s="107">
        <v>256.322</v>
      </c>
    </row>
    <row r="84" spans="1:20" s="68" customFormat="1" ht="51.75" outlineLevel="1" x14ac:dyDescent="0.3">
      <c r="A84" s="98" t="s">
        <v>1064</v>
      </c>
      <c r="B84" s="99" t="s">
        <v>879</v>
      </c>
      <c r="C84" s="100" t="s">
        <v>365</v>
      </c>
      <c r="D84" s="101" t="s">
        <v>455</v>
      </c>
      <c r="E84" s="102" t="s">
        <v>444</v>
      </c>
      <c r="F84" s="101" t="s">
        <v>128</v>
      </c>
      <c r="G84" s="101" t="s">
        <v>137</v>
      </c>
      <c r="H84" s="103">
        <v>45228</v>
      </c>
      <c r="I84" s="103">
        <v>45231</v>
      </c>
      <c r="J84" s="102" t="s">
        <v>108</v>
      </c>
      <c r="K84" s="104">
        <v>38.045249999999996</v>
      </c>
      <c r="L84" s="104">
        <v>107.113</v>
      </c>
      <c r="M84" s="104">
        <v>107.113</v>
      </c>
      <c r="N84" s="105">
        <v>0</v>
      </c>
      <c r="O84" s="106">
        <v>3</v>
      </c>
      <c r="P84" s="104">
        <v>0</v>
      </c>
      <c r="Q84" s="106">
        <v>4</v>
      </c>
      <c r="R84" s="104">
        <v>45.067999999999998</v>
      </c>
      <c r="S84" s="104">
        <v>0</v>
      </c>
      <c r="T84" s="107">
        <v>152.18099999999998</v>
      </c>
    </row>
    <row r="85" spans="1:20" s="68" customFormat="1" ht="86.25" outlineLevel="1" x14ac:dyDescent="0.3">
      <c r="A85" s="98" t="s">
        <v>1064</v>
      </c>
      <c r="B85" s="99" t="s">
        <v>880</v>
      </c>
      <c r="C85" s="100" t="s">
        <v>365</v>
      </c>
      <c r="D85" s="101" t="s">
        <v>456</v>
      </c>
      <c r="E85" s="102" t="s">
        <v>457</v>
      </c>
      <c r="F85" s="101" t="s">
        <v>128</v>
      </c>
      <c r="G85" s="101" t="s">
        <v>137</v>
      </c>
      <c r="H85" s="103">
        <v>45224</v>
      </c>
      <c r="I85" s="103">
        <v>45226</v>
      </c>
      <c r="J85" s="102" t="s">
        <v>113</v>
      </c>
      <c r="K85" s="104">
        <v>195.75300000000001</v>
      </c>
      <c r="L85" s="104">
        <v>328.68299999999999</v>
      </c>
      <c r="M85" s="104">
        <v>328.68299999999999</v>
      </c>
      <c r="N85" s="105">
        <v>0</v>
      </c>
      <c r="O85" s="106">
        <v>2</v>
      </c>
      <c r="P85" s="104">
        <v>110.09399999999999</v>
      </c>
      <c r="Q85" s="106">
        <v>3</v>
      </c>
      <c r="R85" s="104">
        <v>148.482</v>
      </c>
      <c r="S85" s="104">
        <v>0</v>
      </c>
      <c r="T85" s="107">
        <v>587.25900000000001</v>
      </c>
    </row>
    <row r="86" spans="1:20" s="68" customFormat="1" ht="51.75" outlineLevel="1" x14ac:dyDescent="0.3">
      <c r="A86" s="98" t="s">
        <v>1064</v>
      </c>
      <c r="B86" s="99" t="s">
        <v>881</v>
      </c>
      <c r="C86" s="100" t="s">
        <v>365</v>
      </c>
      <c r="D86" s="101" t="s">
        <v>458</v>
      </c>
      <c r="E86" s="102" t="s">
        <v>145</v>
      </c>
      <c r="F86" s="101" t="s">
        <v>128</v>
      </c>
      <c r="G86" s="101" t="s">
        <v>137</v>
      </c>
      <c r="H86" s="103">
        <v>45224</v>
      </c>
      <c r="I86" s="103">
        <v>45226</v>
      </c>
      <c r="J86" s="102" t="s">
        <v>116</v>
      </c>
      <c r="K86" s="104">
        <v>218.41666666666666</v>
      </c>
      <c r="L86" s="104">
        <v>497.779</v>
      </c>
      <c r="M86" s="104">
        <v>497.779</v>
      </c>
      <c r="N86" s="105">
        <v>0</v>
      </c>
      <c r="O86" s="106">
        <v>2</v>
      </c>
      <c r="P86" s="104">
        <v>122.072</v>
      </c>
      <c r="Q86" s="106">
        <v>3</v>
      </c>
      <c r="R86" s="104">
        <v>35.399000000000001</v>
      </c>
      <c r="S86" s="104">
        <v>0</v>
      </c>
      <c r="T86" s="107">
        <v>655.25</v>
      </c>
    </row>
    <row r="87" spans="1:20" s="68" customFormat="1" ht="69" outlineLevel="1" x14ac:dyDescent="0.3">
      <c r="A87" s="98" t="s">
        <v>1064</v>
      </c>
      <c r="B87" s="99" t="s">
        <v>882</v>
      </c>
      <c r="C87" s="100" t="s">
        <v>365</v>
      </c>
      <c r="D87" s="101" t="s">
        <v>459</v>
      </c>
      <c r="E87" s="102" t="s">
        <v>460</v>
      </c>
      <c r="F87" s="101" t="s">
        <v>128</v>
      </c>
      <c r="G87" s="101" t="s">
        <v>137</v>
      </c>
      <c r="H87" s="103">
        <v>45233</v>
      </c>
      <c r="I87" s="103">
        <v>45239</v>
      </c>
      <c r="J87" s="102" t="s">
        <v>453</v>
      </c>
      <c r="K87" s="104">
        <v>36.601999999999997</v>
      </c>
      <c r="L87" s="104">
        <v>0</v>
      </c>
      <c r="M87" s="104">
        <v>0</v>
      </c>
      <c r="N87" s="105">
        <v>0</v>
      </c>
      <c r="O87" s="106">
        <v>6</v>
      </c>
      <c r="P87" s="104">
        <v>0</v>
      </c>
      <c r="Q87" s="106">
        <v>7</v>
      </c>
      <c r="R87" s="104">
        <v>256.214</v>
      </c>
      <c r="S87" s="104">
        <v>0</v>
      </c>
      <c r="T87" s="107">
        <v>256.214</v>
      </c>
    </row>
    <row r="88" spans="1:20" s="68" customFormat="1" ht="69" outlineLevel="1" x14ac:dyDescent="0.3">
      <c r="A88" s="98" t="s">
        <v>1064</v>
      </c>
      <c r="B88" s="99" t="s">
        <v>883</v>
      </c>
      <c r="C88" s="100" t="s">
        <v>365</v>
      </c>
      <c r="D88" s="101" t="s">
        <v>461</v>
      </c>
      <c r="E88" s="102" t="s">
        <v>445</v>
      </c>
      <c r="F88" s="101" t="s">
        <v>128</v>
      </c>
      <c r="G88" s="101" t="s">
        <v>137</v>
      </c>
      <c r="H88" s="103">
        <v>45235</v>
      </c>
      <c r="I88" s="103">
        <v>45245</v>
      </c>
      <c r="J88" s="102" t="s">
        <v>786</v>
      </c>
      <c r="K88" s="104">
        <v>135.76963636363635</v>
      </c>
      <c r="L88" s="104">
        <v>699.88199999999995</v>
      </c>
      <c r="M88" s="104">
        <v>699.88199999999995</v>
      </c>
      <c r="N88" s="105">
        <v>0</v>
      </c>
      <c r="O88" s="106">
        <v>10</v>
      </c>
      <c r="P88" s="104">
        <v>556.476</v>
      </c>
      <c r="Q88" s="106">
        <v>11</v>
      </c>
      <c r="R88" s="104">
        <v>208.35</v>
      </c>
      <c r="S88" s="104">
        <v>28.757999999999999</v>
      </c>
      <c r="T88" s="107">
        <v>1493.4659999999999</v>
      </c>
    </row>
    <row r="89" spans="1:20" s="68" customFormat="1" ht="34.5" outlineLevel="1" x14ac:dyDescent="0.3">
      <c r="A89" s="98" t="s">
        <v>1064</v>
      </c>
      <c r="B89" s="99" t="s">
        <v>884</v>
      </c>
      <c r="C89" s="100" t="s">
        <v>365</v>
      </c>
      <c r="D89" s="101" t="s">
        <v>462</v>
      </c>
      <c r="E89" s="102" t="s">
        <v>144</v>
      </c>
      <c r="F89" s="101" t="s">
        <v>128</v>
      </c>
      <c r="G89" s="101" t="s">
        <v>137</v>
      </c>
      <c r="H89" s="103">
        <v>45242</v>
      </c>
      <c r="I89" s="103">
        <v>45245</v>
      </c>
      <c r="J89" s="102" t="s">
        <v>787</v>
      </c>
      <c r="K89" s="104">
        <v>454.76775000000004</v>
      </c>
      <c r="L89" s="104">
        <v>1397.2950000000001</v>
      </c>
      <c r="M89" s="104">
        <v>1397.2950000000001</v>
      </c>
      <c r="N89" s="105">
        <v>0</v>
      </c>
      <c r="O89" s="106">
        <v>3</v>
      </c>
      <c r="P89" s="104">
        <v>183.57300000000001</v>
      </c>
      <c r="Q89" s="106">
        <v>4</v>
      </c>
      <c r="R89" s="104">
        <v>123.19199999999999</v>
      </c>
      <c r="S89" s="104">
        <v>115.011</v>
      </c>
      <c r="T89" s="107">
        <v>1819.0710000000001</v>
      </c>
    </row>
    <row r="90" spans="1:20" s="68" customFormat="1" ht="34.5" outlineLevel="1" x14ac:dyDescent="0.3">
      <c r="A90" s="98" t="s">
        <v>1064</v>
      </c>
      <c r="B90" s="99" t="s">
        <v>885</v>
      </c>
      <c r="C90" s="100" t="s">
        <v>365</v>
      </c>
      <c r="D90" s="101" t="s">
        <v>463</v>
      </c>
      <c r="E90" s="102" t="s">
        <v>145</v>
      </c>
      <c r="F90" s="101" t="s">
        <v>128</v>
      </c>
      <c r="G90" s="101" t="s">
        <v>137</v>
      </c>
      <c r="H90" s="103">
        <v>45242</v>
      </c>
      <c r="I90" s="103">
        <v>45245</v>
      </c>
      <c r="J90" s="102" t="s">
        <v>787</v>
      </c>
      <c r="K90" s="104">
        <v>445.88100000000003</v>
      </c>
      <c r="L90" s="104">
        <v>1397.2950000000001</v>
      </c>
      <c r="M90" s="104">
        <v>1397.2950000000001</v>
      </c>
      <c r="N90" s="105">
        <v>0</v>
      </c>
      <c r="O90" s="106">
        <v>3</v>
      </c>
      <c r="P90" s="104">
        <v>210.148</v>
      </c>
      <c r="Q90" s="106">
        <v>4</v>
      </c>
      <c r="R90" s="104">
        <v>123.26600000000001</v>
      </c>
      <c r="S90" s="104">
        <v>52.814999999999998</v>
      </c>
      <c r="T90" s="107">
        <v>1783.5240000000001</v>
      </c>
    </row>
    <row r="91" spans="1:20" s="68" customFormat="1" ht="103.5" outlineLevel="1" x14ac:dyDescent="0.3">
      <c r="A91" s="98" t="s">
        <v>1064</v>
      </c>
      <c r="B91" s="99" t="s">
        <v>886</v>
      </c>
      <c r="C91" s="100" t="s">
        <v>365</v>
      </c>
      <c r="D91" s="101" t="s">
        <v>464</v>
      </c>
      <c r="E91" s="102" t="s">
        <v>465</v>
      </c>
      <c r="F91" s="101" t="s">
        <v>128</v>
      </c>
      <c r="G91" s="101" t="s">
        <v>137</v>
      </c>
      <c r="H91" s="103">
        <v>45245</v>
      </c>
      <c r="I91" s="103">
        <v>45248</v>
      </c>
      <c r="J91" s="102" t="s">
        <v>235</v>
      </c>
      <c r="K91" s="104">
        <v>97.941000000000003</v>
      </c>
      <c r="L91" s="104">
        <v>155.81800000000001</v>
      </c>
      <c r="M91" s="104">
        <v>155.81800000000001</v>
      </c>
      <c r="N91" s="105">
        <v>0</v>
      </c>
      <c r="O91" s="106">
        <v>3</v>
      </c>
      <c r="P91" s="104">
        <v>97.248999999999995</v>
      </c>
      <c r="Q91" s="106">
        <v>4</v>
      </c>
      <c r="R91" s="104">
        <v>138.697</v>
      </c>
      <c r="S91" s="104">
        <v>0</v>
      </c>
      <c r="T91" s="107">
        <v>391.76400000000001</v>
      </c>
    </row>
    <row r="92" spans="1:20" s="68" customFormat="1" ht="103.5" outlineLevel="1" x14ac:dyDescent="0.3">
      <c r="A92" s="98" t="s">
        <v>1064</v>
      </c>
      <c r="B92" s="99" t="s">
        <v>887</v>
      </c>
      <c r="C92" s="100" t="s">
        <v>365</v>
      </c>
      <c r="D92" s="101" t="s">
        <v>464</v>
      </c>
      <c r="E92" s="102" t="s">
        <v>466</v>
      </c>
      <c r="F92" s="101" t="s">
        <v>128</v>
      </c>
      <c r="G92" s="101" t="s">
        <v>137</v>
      </c>
      <c r="H92" s="103">
        <v>45245</v>
      </c>
      <c r="I92" s="103">
        <v>45248</v>
      </c>
      <c r="J92" s="102" t="s">
        <v>235</v>
      </c>
      <c r="K92" s="104">
        <v>97.941000000000003</v>
      </c>
      <c r="L92" s="104">
        <v>155.81800000000001</v>
      </c>
      <c r="M92" s="104">
        <v>155.81800000000001</v>
      </c>
      <c r="N92" s="105">
        <v>0</v>
      </c>
      <c r="O92" s="106">
        <v>3</v>
      </c>
      <c r="P92" s="104">
        <v>97.248999999999995</v>
      </c>
      <c r="Q92" s="106">
        <v>4</v>
      </c>
      <c r="R92" s="104">
        <v>138.697</v>
      </c>
      <c r="S92" s="104">
        <v>0</v>
      </c>
      <c r="T92" s="107">
        <v>391.76400000000001</v>
      </c>
    </row>
    <row r="93" spans="1:20" s="68" customFormat="1" ht="51.75" outlineLevel="1" x14ac:dyDescent="0.3">
      <c r="A93" s="98" t="s">
        <v>1064</v>
      </c>
      <c r="B93" s="99" t="s">
        <v>888</v>
      </c>
      <c r="C93" s="100" t="s">
        <v>365</v>
      </c>
      <c r="D93" s="101" t="s">
        <v>467</v>
      </c>
      <c r="E93" s="102" t="s">
        <v>144</v>
      </c>
      <c r="F93" s="101" t="s">
        <v>128</v>
      </c>
      <c r="G93" s="101" t="s">
        <v>137</v>
      </c>
      <c r="H93" s="103">
        <v>45253</v>
      </c>
      <c r="I93" s="103">
        <v>45256</v>
      </c>
      <c r="J93" s="102" t="s">
        <v>468</v>
      </c>
      <c r="K93" s="104">
        <v>77.942000000000007</v>
      </c>
      <c r="L93" s="104">
        <v>130</v>
      </c>
      <c r="M93" s="104">
        <v>130</v>
      </c>
      <c r="N93" s="105">
        <v>0</v>
      </c>
      <c r="O93" s="106">
        <v>3</v>
      </c>
      <c r="P93" s="104">
        <v>22.106999999999999</v>
      </c>
      <c r="Q93" s="106">
        <v>4</v>
      </c>
      <c r="R93" s="104">
        <v>159.661</v>
      </c>
      <c r="S93" s="104">
        <v>0</v>
      </c>
      <c r="T93" s="107">
        <v>311.76800000000003</v>
      </c>
    </row>
    <row r="94" spans="1:20" s="68" customFormat="1" ht="51.75" outlineLevel="1" x14ac:dyDescent="0.3">
      <c r="A94" s="98" t="s">
        <v>1064</v>
      </c>
      <c r="B94" s="99" t="s">
        <v>889</v>
      </c>
      <c r="C94" s="100" t="s">
        <v>365</v>
      </c>
      <c r="D94" s="101" t="s">
        <v>469</v>
      </c>
      <c r="E94" s="102" t="s">
        <v>145</v>
      </c>
      <c r="F94" s="101" t="s">
        <v>128</v>
      </c>
      <c r="G94" s="101" t="s">
        <v>137</v>
      </c>
      <c r="H94" s="103">
        <v>45253</v>
      </c>
      <c r="I94" s="103">
        <v>45255</v>
      </c>
      <c r="J94" s="102" t="s">
        <v>235</v>
      </c>
      <c r="K94" s="104">
        <v>129.53833333333333</v>
      </c>
      <c r="L94" s="104">
        <v>220.08500000000001</v>
      </c>
      <c r="M94" s="104">
        <v>220.08500000000001</v>
      </c>
      <c r="N94" s="105">
        <v>0</v>
      </c>
      <c r="O94" s="106">
        <v>2</v>
      </c>
      <c r="P94" s="104">
        <v>64.707999999999998</v>
      </c>
      <c r="Q94" s="106">
        <v>3</v>
      </c>
      <c r="R94" s="104">
        <v>103.822</v>
      </c>
      <c r="S94" s="104">
        <v>0</v>
      </c>
      <c r="T94" s="107">
        <v>388.61500000000001</v>
      </c>
    </row>
    <row r="95" spans="1:20" s="68" customFormat="1" ht="51.75" outlineLevel="1" x14ac:dyDescent="0.3">
      <c r="A95" s="98" t="s">
        <v>1064</v>
      </c>
      <c r="B95" s="99" t="s">
        <v>890</v>
      </c>
      <c r="C95" s="100" t="s">
        <v>365</v>
      </c>
      <c r="D95" s="101" t="s">
        <v>470</v>
      </c>
      <c r="E95" s="102" t="s">
        <v>145</v>
      </c>
      <c r="F95" s="101" t="s">
        <v>128</v>
      </c>
      <c r="G95" s="101" t="s">
        <v>137</v>
      </c>
      <c r="H95" s="103">
        <v>45263</v>
      </c>
      <c r="I95" s="103">
        <v>45265</v>
      </c>
      <c r="J95" s="102" t="s">
        <v>108</v>
      </c>
      <c r="K95" s="104">
        <v>11.280666666666667</v>
      </c>
      <c r="L95" s="104">
        <v>0</v>
      </c>
      <c r="M95" s="104">
        <v>0</v>
      </c>
      <c r="N95" s="105">
        <v>0</v>
      </c>
      <c r="O95" s="106">
        <v>2</v>
      </c>
      <c r="P95" s="104"/>
      <c r="Q95" s="106">
        <v>3</v>
      </c>
      <c r="R95" s="104">
        <v>33.841999999999999</v>
      </c>
      <c r="S95" s="104">
        <v>0</v>
      </c>
      <c r="T95" s="107">
        <v>33.841999999999999</v>
      </c>
    </row>
    <row r="96" spans="1:20" s="68" customFormat="1" ht="86.25" outlineLevel="1" x14ac:dyDescent="0.3">
      <c r="A96" s="98" t="s">
        <v>1064</v>
      </c>
      <c r="B96" s="99" t="s">
        <v>891</v>
      </c>
      <c r="C96" s="100" t="s">
        <v>365</v>
      </c>
      <c r="D96" s="101" t="s">
        <v>470</v>
      </c>
      <c r="E96" s="102" t="s">
        <v>471</v>
      </c>
      <c r="F96" s="101" t="s">
        <v>128</v>
      </c>
      <c r="G96" s="101" t="s">
        <v>137</v>
      </c>
      <c r="H96" s="103">
        <v>45263</v>
      </c>
      <c r="I96" s="103">
        <v>45265</v>
      </c>
      <c r="J96" s="102" t="s">
        <v>108</v>
      </c>
      <c r="K96" s="104">
        <v>18.804333333333332</v>
      </c>
      <c r="L96" s="104">
        <v>0</v>
      </c>
      <c r="M96" s="104">
        <v>0</v>
      </c>
      <c r="N96" s="105">
        <v>0</v>
      </c>
      <c r="O96" s="106">
        <v>2</v>
      </c>
      <c r="P96" s="104"/>
      <c r="Q96" s="106">
        <v>3</v>
      </c>
      <c r="R96" s="104">
        <v>56.412999999999997</v>
      </c>
      <c r="S96" s="104">
        <v>0</v>
      </c>
      <c r="T96" s="107">
        <v>56.412999999999997</v>
      </c>
    </row>
    <row r="97" spans="1:20" s="68" customFormat="1" ht="86.25" outlineLevel="1" x14ac:dyDescent="0.3">
      <c r="A97" s="98" t="s">
        <v>1064</v>
      </c>
      <c r="B97" s="99" t="s">
        <v>892</v>
      </c>
      <c r="C97" s="100" t="s">
        <v>365</v>
      </c>
      <c r="D97" s="101" t="s">
        <v>470</v>
      </c>
      <c r="E97" s="102" t="s">
        <v>472</v>
      </c>
      <c r="F97" s="101" t="s">
        <v>128</v>
      </c>
      <c r="G97" s="101" t="s">
        <v>137</v>
      </c>
      <c r="H97" s="103">
        <v>45263</v>
      </c>
      <c r="I97" s="103">
        <v>45265</v>
      </c>
      <c r="J97" s="102" t="s">
        <v>108</v>
      </c>
      <c r="K97" s="104">
        <v>18.804333333333332</v>
      </c>
      <c r="L97" s="104">
        <v>0</v>
      </c>
      <c r="M97" s="104">
        <v>0</v>
      </c>
      <c r="N97" s="105">
        <v>0</v>
      </c>
      <c r="O97" s="106">
        <v>2</v>
      </c>
      <c r="P97" s="104"/>
      <c r="Q97" s="106">
        <v>3</v>
      </c>
      <c r="R97" s="104">
        <v>56.412999999999997</v>
      </c>
      <c r="S97" s="104">
        <v>0</v>
      </c>
      <c r="T97" s="107">
        <v>56.412999999999997</v>
      </c>
    </row>
    <row r="98" spans="1:20" s="68" customFormat="1" ht="86.25" outlineLevel="1" x14ac:dyDescent="0.3">
      <c r="A98" s="98" t="s">
        <v>1064</v>
      </c>
      <c r="B98" s="99" t="s">
        <v>893</v>
      </c>
      <c r="C98" s="100" t="s">
        <v>365</v>
      </c>
      <c r="D98" s="101" t="s">
        <v>470</v>
      </c>
      <c r="E98" s="102" t="s">
        <v>473</v>
      </c>
      <c r="F98" s="101" t="s">
        <v>128</v>
      </c>
      <c r="G98" s="101" t="s">
        <v>137</v>
      </c>
      <c r="H98" s="103">
        <v>45263</v>
      </c>
      <c r="I98" s="103">
        <v>45265</v>
      </c>
      <c r="J98" s="102" t="s">
        <v>108</v>
      </c>
      <c r="K98" s="104">
        <v>18.804333333333332</v>
      </c>
      <c r="L98" s="104">
        <v>0</v>
      </c>
      <c r="M98" s="104">
        <v>0</v>
      </c>
      <c r="N98" s="105">
        <v>0</v>
      </c>
      <c r="O98" s="106">
        <v>2</v>
      </c>
      <c r="P98" s="104"/>
      <c r="Q98" s="106">
        <v>3</v>
      </c>
      <c r="R98" s="104">
        <v>56.412999999999997</v>
      </c>
      <c r="S98" s="104">
        <v>0</v>
      </c>
      <c r="T98" s="107">
        <v>56.412999999999997</v>
      </c>
    </row>
    <row r="99" spans="1:20" s="68" customFormat="1" ht="51.75" outlineLevel="1" x14ac:dyDescent="0.3">
      <c r="A99" s="98" t="s">
        <v>1064</v>
      </c>
      <c r="B99" s="99" t="s">
        <v>894</v>
      </c>
      <c r="C99" s="100" t="s">
        <v>365</v>
      </c>
      <c r="D99" s="101" t="s">
        <v>474</v>
      </c>
      <c r="E99" s="102" t="s">
        <v>145</v>
      </c>
      <c r="F99" s="101" t="s">
        <v>128</v>
      </c>
      <c r="G99" s="101" t="s">
        <v>137</v>
      </c>
      <c r="H99" s="103">
        <v>45275</v>
      </c>
      <c r="I99" s="103">
        <v>45279</v>
      </c>
      <c r="J99" s="102" t="s">
        <v>235</v>
      </c>
      <c r="K99" s="104">
        <v>143.01759999999999</v>
      </c>
      <c r="L99" s="104">
        <v>232.54900000000001</v>
      </c>
      <c r="M99" s="104">
        <v>232.54900000000001</v>
      </c>
      <c r="N99" s="105">
        <v>0</v>
      </c>
      <c r="O99" s="106">
        <v>4</v>
      </c>
      <c r="P99" s="104">
        <v>129.79499999999999</v>
      </c>
      <c r="Q99" s="106">
        <v>5</v>
      </c>
      <c r="R99" s="104">
        <v>173.54400000000001</v>
      </c>
      <c r="S99" s="104">
        <v>179.2</v>
      </c>
      <c r="T99" s="107">
        <v>715.08799999999997</v>
      </c>
    </row>
    <row r="100" spans="1:20" s="68" customFormat="1" ht="51.75" outlineLevel="1" x14ac:dyDescent="0.3">
      <c r="A100" s="98" t="s">
        <v>1064</v>
      </c>
      <c r="B100" s="99" t="s">
        <v>895</v>
      </c>
      <c r="C100" s="100" t="s">
        <v>365</v>
      </c>
      <c r="D100" s="101" t="s">
        <v>475</v>
      </c>
      <c r="E100" s="102" t="s">
        <v>145</v>
      </c>
      <c r="F100" s="101" t="s">
        <v>128</v>
      </c>
      <c r="G100" s="101" t="s">
        <v>137</v>
      </c>
      <c r="H100" s="103">
        <v>45285</v>
      </c>
      <c r="I100" s="103">
        <v>45286</v>
      </c>
      <c r="J100" s="102" t="s">
        <v>783</v>
      </c>
      <c r="K100" s="104">
        <v>85.683499999999995</v>
      </c>
      <c r="L100" s="104">
        <v>0</v>
      </c>
      <c r="M100" s="104"/>
      <c r="N100" s="105">
        <v>0</v>
      </c>
      <c r="O100" s="106">
        <v>1</v>
      </c>
      <c r="P100" s="104">
        <v>125.97</v>
      </c>
      <c r="Q100" s="106">
        <v>2</v>
      </c>
      <c r="R100" s="104">
        <v>45.396999999999998</v>
      </c>
      <c r="S100" s="104">
        <v>0</v>
      </c>
      <c r="T100" s="107">
        <v>171.36699999999999</v>
      </c>
    </row>
    <row r="101" spans="1:20" s="68" customFormat="1" ht="69" outlineLevel="1" x14ac:dyDescent="0.3">
      <c r="A101" s="98" t="s">
        <v>1065</v>
      </c>
      <c r="B101" s="99" t="s">
        <v>897</v>
      </c>
      <c r="C101" s="100" t="s">
        <v>365</v>
      </c>
      <c r="D101" s="101" t="s">
        <v>477</v>
      </c>
      <c r="E101" s="102" t="s">
        <v>476</v>
      </c>
      <c r="F101" s="101" t="s">
        <v>128</v>
      </c>
      <c r="G101" s="101" t="s">
        <v>137</v>
      </c>
      <c r="H101" s="103">
        <v>45214</v>
      </c>
      <c r="I101" s="103">
        <v>45219</v>
      </c>
      <c r="J101" s="102" t="s">
        <v>478</v>
      </c>
      <c r="K101" s="104">
        <v>124.45466666666665</v>
      </c>
      <c r="L101" s="104">
        <v>575.70799999999997</v>
      </c>
      <c r="M101" s="104">
        <v>575.70799999999997</v>
      </c>
      <c r="N101" s="105">
        <v>0</v>
      </c>
      <c r="O101" s="106">
        <v>5</v>
      </c>
      <c r="P101" s="104">
        <v>75.052000000000007</v>
      </c>
      <c r="Q101" s="106">
        <v>6</v>
      </c>
      <c r="R101" s="104">
        <v>95.968000000000004</v>
      </c>
      <c r="S101" s="104">
        <v>0</v>
      </c>
      <c r="T101" s="107">
        <v>746.72799999999995</v>
      </c>
    </row>
    <row r="102" spans="1:20" s="68" customFormat="1" ht="51.75" outlineLevel="1" x14ac:dyDescent="0.3">
      <c r="A102" s="98" t="s">
        <v>1065</v>
      </c>
      <c r="B102" s="99" t="s">
        <v>898</v>
      </c>
      <c r="C102" s="100" t="s">
        <v>365</v>
      </c>
      <c r="D102" s="101" t="s">
        <v>479</v>
      </c>
      <c r="E102" s="102" t="s">
        <v>201</v>
      </c>
      <c r="F102" s="101" t="s">
        <v>128</v>
      </c>
      <c r="G102" s="101" t="s">
        <v>137</v>
      </c>
      <c r="H102" s="103">
        <v>45214</v>
      </c>
      <c r="I102" s="103">
        <v>45219</v>
      </c>
      <c r="J102" s="102" t="s">
        <v>478</v>
      </c>
      <c r="K102" s="104">
        <v>124.45466666666665</v>
      </c>
      <c r="L102" s="104">
        <v>575.70799999999997</v>
      </c>
      <c r="M102" s="104">
        <v>575.70799999999997</v>
      </c>
      <c r="N102" s="105">
        <v>0</v>
      </c>
      <c r="O102" s="106">
        <v>5</v>
      </c>
      <c r="P102" s="104">
        <v>75.052000000000007</v>
      </c>
      <c r="Q102" s="106">
        <v>6</v>
      </c>
      <c r="R102" s="104">
        <v>95.968000000000004</v>
      </c>
      <c r="S102" s="104">
        <v>0</v>
      </c>
      <c r="T102" s="107">
        <v>746.72799999999995</v>
      </c>
    </row>
    <row r="103" spans="1:20" s="68" customFormat="1" ht="103.5" outlineLevel="1" x14ac:dyDescent="0.3">
      <c r="A103" s="98" t="s">
        <v>1065</v>
      </c>
      <c r="B103" s="99" t="s">
        <v>899</v>
      </c>
      <c r="C103" s="100" t="s">
        <v>365</v>
      </c>
      <c r="D103" s="101" t="s">
        <v>202</v>
      </c>
      <c r="E103" s="102" t="s">
        <v>203</v>
      </c>
      <c r="F103" s="101" t="s">
        <v>128</v>
      </c>
      <c r="G103" s="101" t="s">
        <v>137</v>
      </c>
      <c r="H103" s="103">
        <v>45200</v>
      </c>
      <c r="I103" s="103">
        <v>45205</v>
      </c>
      <c r="J103" s="102" t="s">
        <v>189</v>
      </c>
      <c r="K103" s="104">
        <v>15.648000000000001</v>
      </c>
      <c r="L103" s="104">
        <v>0</v>
      </c>
      <c r="M103" s="104">
        <v>0</v>
      </c>
      <c r="N103" s="105">
        <v>0</v>
      </c>
      <c r="O103" s="106">
        <v>5</v>
      </c>
      <c r="P103" s="104">
        <v>0</v>
      </c>
      <c r="Q103" s="106">
        <v>6</v>
      </c>
      <c r="R103" s="104">
        <v>93.888000000000005</v>
      </c>
      <c r="S103" s="104">
        <v>0</v>
      </c>
      <c r="T103" s="107">
        <v>93.888000000000005</v>
      </c>
    </row>
    <row r="104" spans="1:20" s="68" customFormat="1" ht="51.75" outlineLevel="1" x14ac:dyDescent="0.3">
      <c r="A104" s="98" t="s">
        <v>1065</v>
      </c>
      <c r="B104" s="99" t="s">
        <v>900</v>
      </c>
      <c r="C104" s="100" t="s">
        <v>365</v>
      </c>
      <c r="D104" s="101" t="s">
        <v>480</v>
      </c>
      <c r="E104" s="102" t="s">
        <v>201</v>
      </c>
      <c r="F104" s="101" t="s">
        <v>128</v>
      </c>
      <c r="G104" s="101" t="s">
        <v>137</v>
      </c>
      <c r="H104" s="103">
        <v>45201</v>
      </c>
      <c r="I104" s="103">
        <v>45205</v>
      </c>
      <c r="J104" s="102" t="s">
        <v>189</v>
      </c>
      <c r="K104" s="104">
        <v>19.068999999999999</v>
      </c>
      <c r="L104" s="104">
        <v>0</v>
      </c>
      <c r="M104" s="104">
        <v>0</v>
      </c>
      <c r="N104" s="105">
        <v>0</v>
      </c>
      <c r="O104" s="106">
        <v>4</v>
      </c>
      <c r="P104" s="104">
        <v>0</v>
      </c>
      <c r="Q104" s="106">
        <v>5</v>
      </c>
      <c r="R104" s="104">
        <v>95.344999999999999</v>
      </c>
      <c r="S104" s="104">
        <v>0</v>
      </c>
      <c r="T104" s="107">
        <v>95.344999999999999</v>
      </c>
    </row>
    <row r="105" spans="1:20" s="68" customFormat="1" ht="86.25" outlineLevel="1" x14ac:dyDescent="0.3">
      <c r="A105" s="98" t="s">
        <v>1065</v>
      </c>
      <c r="B105" s="99" t="s">
        <v>901</v>
      </c>
      <c r="C105" s="100" t="s">
        <v>365</v>
      </c>
      <c r="D105" s="101" t="s">
        <v>204</v>
      </c>
      <c r="E105" s="102" t="s">
        <v>481</v>
      </c>
      <c r="F105" s="101" t="s">
        <v>128</v>
      </c>
      <c r="G105" s="101" t="s">
        <v>137</v>
      </c>
      <c r="H105" s="103">
        <v>45235</v>
      </c>
      <c r="I105" s="103">
        <v>45239</v>
      </c>
      <c r="J105" s="102" t="s">
        <v>113</v>
      </c>
      <c r="K105" s="104">
        <v>68.039200000000008</v>
      </c>
      <c r="L105" s="104">
        <v>146.43799999999999</v>
      </c>
      <c r="M105" s="104">
        <v>146.43799999999999</v>
      </c>
      <c r="N105" s="105">
        <v>0</v>
      </c>
      <c r="O105" s="106">
        <v>4</v>
      </c>
      <c r="P105" s="104">
        <v>146.86500000000001</v>
      </c>
      <c r="Q105" s="106">
        <v>5</v>
      </c>
      <c r="R105" s="104">
        <v>46.893000000000001</v>
      </c>
      <c r="S105" s="104">
        <v>0</v>
      </c>
      <c r="T105" s="107">
        <v>340.19600000000003</v>
      </c>
    </row>
    <row r="106" spans="1:20" s="68" customFormat="1" ht="103.5" outlineLevel="1" x14ac:dyDescent="0.3">
      <c r="A106" s="98" t="s">
        <v>1065</v>
      </c>
      <c r="B106" s="99" t="s">
        <v>902</v>
      </c>
      <c r="C106" s="100" t="s">
        <v>365</v>
      </c>
      <c r="D106" s="101" t="s">
        <v>482</v>
      </c>
      <c r="E106" s="102" t="s">
        <v>203</v>
      </c>
      <c r="F106" s="101" t="s">
        <v>128</v>
      </c>
      <c r="G106" s="101" t="s">
        <v>137</v>
      </c>
      <c r="H106" s="103">
        <v>45235</v>
      </c>
      <c r="I106" s="103">
        <v>45239</v>
      </c>
      <c r="J106" s="102" t="s">
        <v>113</v>
      </c>
      <c r="K106" s="104">
        <v>198.47480000000002</v>
      </c>
      <c r="L106" s="104">
        <v>298.822</v>
      </c>
      <c r="M106" s="104">
        <v>298.822</v>
      </c>
      <c r="N106" s="105">
        <v>0</v>
      </c>
      <c r="O106" s="106">
        <v>4</v>
      </c>
      <c r="P106" s="104">
        <v>366.59899999999999</v>
      </c>
      <c r="Q106" s="106">
        <v>5</v>
      </c>
      <c r="R106" s="104">
        <v>247.119</v>
      </c>
      <c r="S106" s="104">
        <v>79.834000000000003</v>
      </c>
      <c r="T106" s="107">
        <v>992.37400000000002</v>
      </c>
    </row>
    <row r="107" spans="1:20" s="68" customFormat="1" ht="51.75" outlineLevel="1" x14ac:dyDescent="0.3">
      <c r="A107" s="98" t="s">
        <v>1065</v>
      </c>
      <c r="B107" s="99" t="s">
        <v>903</v>
      </c>
      <c r="C107" s="100" t="s">
        <v>365</v>
      </c>
      <c r="D107" s="101" t="s">
        <v>483</v>
      </c>
      <c r="E107" s="102" t="s">
        <v>201</v>
      </c>
      <c r="F107" s="101" t="s">
        <v>128</v>
      </c>
      <c r="G107" s="101" t="s">
        <v>137</v>
      </c>
      <c r="H107" s="103">
        <v>45214</v>
      </c>
      <c r="I107" s="103">
        <v>45219</v>
      </c>
      <c r="J107" s="102" t="s">
        <v>484</v>
      </c>
      <c r="K107" s="104">
        <v>8.1630000000000003</v>
      </c>
      <c r="L107" s="104">
        <v>0</v>
      </c>
      <c r="M107" s="104">
        <v>0</v>
      </c>
      <c r="N107" s="105">
        <v>0</v>
      </c>
      <c r="O107" s="106">
        <v>5</v>
      </c>
      <c r="P107" s="104">
        <v>48.978000000000002</v>
      </c>
      <c r="Q107" s="106">
        <v>6</v>
      </c>
      <c r="R107" s="104">
        <v>0</v>
      </c>
      <c r="S107" s="104">
        <v>0</v>
      </c>
      <c r="T107" s="107">
        <v>48.978000000000002</v>
      </c>
    </row>
    <row r="108" spans="1:20" s="68" customFormat="1" ht="69" outlineLevel="1" x14ac:dyDescent="0.3">
      <c r="A108" s="98" t="s">
        <v>1065</v>
      </c>
      <c r="B108" s="99" t="s">
        <v>904</v>
      </c>
      <c r="C108" s="100" t="s">
        <v>365</v>
      </c>
      <c r="D108" s="101" t="s">
        <v>485</v>
      </c>
      <c r="E108" s="102" t="s">
        <v>476</v>
      </c>
      <c r="F108" s="101" t="s">
        <v>128</v>
      </c>
      <c r="G108" s="101" t="s">
        <v>137</v>
      </c>
      <c r="H108" s="103">
        <v>45214</v>
      </c>
      <c r="I108" s="103">
        <v>45219</v>
      </c>
      <c r="J108" s="102" t="s">
        <v>484</v>
      </c>
      <c r="K108" s="104">
        <v>8.3296666666666663</v>
      </c>
      <c r="L108" s="104">
        <v>0</v>
      </c>
      <c r="M108" s="104">
        <v>0</v>
      </c>
      <c r="N108" s="105">
        <v>0</v>
      </c>
      <c r="O108" s="106">
        <v>5</v>
      </c>
      <c r="P108" s="104">
        <v>49.978000000000002</v>
      </c>
      <c r="Q108" s="106">
        <v>6</v>
      </c>
      <c r="R108" s="104">
        <v>0</v>
      </c>
      <c r="S108" s="104">
        <v>0</v>
      </c>
      <c r="T108" s="107">
        <v>49.978000000000002</v>
      </c>
    </row>
    <row r="109" spans="1:20" s="68" customFormat="1" ht="86.25" outlineLevel="1" x14ac:dyDescent="0.3">
      <c r="A109" s="98" t="s">
        <v>1065</v>
      </c>
      <c r="B109" s="99" t="s">
        <v>905</v>
      </c>
      <c r="C109" s="100" t="s">
        <v>365</v>
      </c>
      <c r="D109" s="101" t="s">
        <v>486</v>
      </c>
      <c r="E109" s="102" t="s">
        <v>487</v>
      </c>
      <c r="F109" s="101" t="s">
        <v>128</v>
      </c>
      <c r="G109" s="101" t="s">
        <v>137</v>
      </c>
      <c r="H109" s="103">
        <v>45251</v>
      </c>
      <c r="I109" s="103">
        <v>45255</v>
      </c>
      <c r="J109" s="102" t="s">
        <v>788</v>
      </c>
      <c r="K109" s="104">
        <v>160.72139999999999</v>
      </c>
      <c r="L109" s="104">
        <v>412.43200000000002</v>
      </c>
      <c r="M109" s="104">
        <v>412.43200000000002</v>
      </c>
      <c r="N109" s="105">
        <v>0</v>
      </c>
      <c r="O109" s="106">
        <v>4</v>
      </c>
      <c r="P109" s="104">
        <v>134.673</v>
      </c>
      <c r="Q109" s="106">
        <v>5</v>
      </c>
      <c r="R109" s="104">
        <v>163.202</v>
      </c>
      <c r="S109" s="104">
        <v>93.3</v>
      </c>
      <c r="T109" s="107">
        <v>803.60699999999997</v>
      </c>
    </row>
    <row r="110" spans="1:20" s="68" customFormat="1" ht="86.25" outlineLevel="1" x14ac:dyDescent="0.3">
      <c r="A110" s="98" t="s">
        <v>1065</v>
      </c>
      <c r="B110" s="99" t="s">
        <v>906</v>
      </c>
      <c r="C110" s="100" t="s">
        <v>365</v>
      </c>
      <c r="D110" s="101" t="s">
        <v>486</v>
      </c>
      <c r="E110" s="102" t="s">
        <v>488</v>
      </c>
      <c r="F110" s="101" t="s">
        <v>128</v>
      </c>
      <c r="G110" s="101" t="s">
        <v>137</v>
      </c>
      <c r="H110" s="103">
        <v>45251</v>
      </c>
      <c r="I110" s="103">
        <v>45255</v>
      </c>
      <c r="J110" s="102" t="s">
        <v>788</v>
      </c>
      <c r="K110" s="104">
        <v>163.48780000000002</v>
      </c>
      <c r="L110" s="104">
        <v>412.43200000000002</v>
      </c>
      <c r="M110" s="104">
        <v>412.43200000000002</v>
      </c>
      <c r="N110" s="105">
        <v>0</v>
      </c>
      <c r="O110" s="106">
        <v>4</v>
      </c>
      <c r="P110" s="104">
        <v>152.30199999999999</v>
      </c>
      <c r="Q110" s="106">
        <v>5</v>
      </c>
      <c r="R110" s="104">
        <v>163.202</v>
      </c>
      <c r="S110" s="104">
        <v>89.503</v>
      </c>
      <c r="T110" s="107">
        <v>817.43900000000008</v>
      </c>
    </row>
    <row r="111" spans="1:20" s="68" customFormat="1" ht="86.25" outlineLevel="1" x14ac:dyDescent="0.3">
      <c r="A111" s="98" t="s">
        <v>1066</v>
      </c>
      <c r="B111" s="99" t="s">
        <v>60</v>
      </c>
      <c r="C111" s="100" t="s">
        <v>365</v>
      </c>
      <c r="D111" s="101" t="s">
        <v>490</v>
      </c>
      <c r="E111" s="102" t="s">
        <v>489</v>
      </c>
      <c r="F111" s="101" t="s">
        <v>128</v>
      </c>
      <c r="G111" s="101" t="s">
        <v>137</v>
      </c>
      <c r="H111" s="103">
        <v>45207</v>
      </c>
      <c r="I111" s="103">
        <v>45210</v>
      </c>
      <c r="J111" s="102" t="s">
        <v>772</v>
      </c>
      <c r="K111" s="104">
        <v>27.025500000000001</v>
      </c>
      <c r="L111" s="104">
        <v>78.573999999999998</v>
      </c>
      <c r="M111" s="104">
        <v>78.573999999999998</v>
      </c>
      <c r="N111" s="105">
        <v>0</v>
      </c>
      <c r="O111" s="106">
        <v>3</v>
      </c>
      <c r="P111" s="104">
        <v>0</v>
      </c>
      <c r="Q111" s="106">
        <v>4</v>
      </c>
      <c r="R111" s="104">
        <v>29.527999999999999</v>
      </c>
      <c r="S111" s="104">
        <v>0</v>
      </c>
      <c r="T111" s="107">
        <v>108.102</v>
      </c>
    </row>
    <row r="112" spans="1:20" s="68" customFormat="1" ht="69" outlineLevel="1" x14ac:dyDescent="0.3">
      <c r="A112" s="98" t="s">
        <v>1066</v>
      </c>
      <c r="B112" s="99" t="s">
        <v>61</v>
      </c>
      <c r="C112" s="100" t="s">
        <v>365</v>
      </c>
      <c r="D112" s="101" t="s">
        <v>491</v>
      </c>
      <c r="E112" s="102" t="s">
        <v>492</v>
      </c>
      <c r="F112" s="101" t="s">
        <v>128</v>
      </c>
      <c r="G112" s="101" t="s">
        <v>137</v>
      </c>
      <c r="H112" s="103">
        <v>45212</v>
      </c>
      <c r="I112" s="103">
        <v>45213</v>
      </c>
      <c r="J112" s="102" t="s">
        <v>115</v>
      </c>
      <c r="K112" s="104">
        <v>244.24600000000001</v>
      </c>
      <c r="L112" s="104">
        <v>323.61700000000002</v>
      </c>
      <c r="M112" s="104">
        <v>323.61700000000002</v>
      </c>
      <c r="N112" s="105">
        <v>0</v>
      </c>
      <c r="O112" s="106">
        <v>1</v>
      </c>
      <c r="P112" s="104">
        <v>67.391000000000005</v>
      </c>
      <c r="Q112" s="106">
        <v>2</v>
      </c>
      <c r="R112" s="104">
        <v>97.483999999999995</v>
      </c>
      <c r="S112" s="104">
        <v>0</v>
      </c>
      <c r="T112" s="107">
        <v>488.49200000000002</v>
      </c>
    </row>
    <row r="113" spans="1:20" s="68" customFormat="1" ht="69" outlineLevel="1" x14ac:dyDescent="0.3">
      <c r="A113" s="98" t="s">
        <v>1066</v>
      </c>
      <c r="B113" s="99" t="s">
        <v>62</v>
      </c>
      <c r="C113" s="100" t="s">
        <v>365</v>
      </c>
      <c r="D113" s="101" t="s">
        <v>491</v>
      </c>
      <c r="E113" s="102" t="s">
        <v>493</v>
      </c>
      <c r="F113" s="101" t="s">
        <v>128</v>
      </c>
      <c r="G113" s="101" t="s">
        <v>137</v>
      </c>
      <c r="H113" s="103">
        <v>45212</v>
      </c>
      <c r="I113" s="103">
        <v>45213</v>
      </c>
      <c r="J113" s="102" t="s">
        <v>115</v>
      </c>
      <c r="K113" s="104">
        <v>244.24600000000001</v>
      </c>
      <c r="L113" s="104">
        <v>323.61700000000002</v>
      </c>
      <c r="M113" s="104">
        <v>323.61700000000002</v>
      </c>
      <c r="N113" s="105">
        <v>0</v>
      </c>
      <c r="O113" s="106">
        <v>1</v>
      </c>
      <c r="P113" s="104">
        <v>67.391000000000005</v>
      </c>
      <c r="Q113" s="106">
        <v>2</v>
      </c>
      <c r="R113" s="104">
        <v>97.483999999999995</v>
      </c>
      <c r="S113" s="104">
        <v>0</v>
      </c>
      <c r="T113" s="107">
        <v>488.49200000000002</v>
      </c>
    </row>
    <row r="114" spans="1:20" s="68" customFormat="1" ht="51.75" outlineLevel="1" x14ac:dyDescent="0.3">
      <c r="A114" s="98" t="s">
        <v>1066</v>
      </c>
      <c r="B114" s="99" t="s">
        <v>908</v>
      </c>
      <c r="C114" s="100" t="s">
        <v>365</v>
      </c>
      <c r="D114" s="101" t="s">
        <v>494</v>
      </c>
      <c r="E114" s="102" t="s">
        <v>327</v>
      </c>
      <c r="F114" s="101" t="s">
        <v>128</v>
      </c>
      <c r="G114" s="101" t="s">
        <v>137</v>
      </c>
      <c r="H114" s="103">
        <v>45260</v>
      </c>
      <c r="I114" s="103">
        <v>45262</v>
      </c>
      <c r="J114" s="102" t="s">
        <v>415</v>
      </c>
      <c r="K114" s="104">
        <v>0</v>
      </c>
      <c r="L114" s="104">
        <v>0</v>
      </c>
      <c r="M114" s="104">
        <v>0</v>
      </c>
      <c r="N114" s="105">
        <v>0</v>
      </c>
      <c r="O114" s="106">
        <v>2</v>
      </c>
      <c r="P114" s="104">
        <v>0</v>
      </c>
      <c r="Q114" s="106">
        <v>3</v>
      </c>
      <c r="R114" s="104">
        <v>0</v>
      </c>
      <c r="S114" s="104">
        <v>0</v>
      </c>
      <c r="T114" s="107">
        <v>0</v>
      </c>
    </row>
    <row r="115" spans="1:20" s="68" customFormat="1" ht="51.75" outlineLevel="1" x14ac:dyDescent="0.3">
      <c r="A115" s="98" t="s">
        <v>1066</v>
      </c>
      <c r="B115" s="99" t="s">
        <v>909</v>
      </c>
      <c r="C115" s="100" t="s">
        <v>365</v>
      </c>
      <c r="D115" s="101" t="s">
        <v>495</v>
      </c>
      <c r="E115" s="102" t="s">
        <v>496</v>
      </c>
      <c r="F115" s="101" t="s">
        <v>128</v>
      </c>
      <c r="G115" s="101" t="s">
        <v>137</v>
      </c>
      <c r="H115" s="103">
        <v>45257</v>
      </c>
      <c r="I115" s="103">
        <v>45262</v>
      </c>
      <c r="J115" s="102" t="s">
        <v>381</v>
      </c>
      <c r="K115" s="104">
        <v>150.35766666666666</v>
      </c>
      <c r="L115" s="104">
        <v>328.83800000000002</v>
      </c>
      <c r="M115" s="104">
        <v>328.83800000000002</v>
      </c>
      <c r="N115" s="105">
        <v>0</v>
      </c>
      <c r="O115" s="106">
        <v>5</v>
      </c>
      <c r="P115" s="104">
        <v>274.55599999999998</v>
      </c>
      <c r="Q115" s="106">
        <v>6</v>
      </c>
      <c r="R115" s="104">
        <v>298.75200000000001</v>
      </c>
      <c r="S115" s="104">
        <v>0</v>
      </c>
      <c r="T115" s="107">
        <v>902.14599999999996</v>
      </c>
    </row>
    <row r="116" spans="1:20" s="68" customFormat="1" ht="51.75" outlineLevel="1" x14ac:dyDescent="0.3">
      <c r="A116" s="98" t="s">
        <v>1066</v>
      </c>
      <c r="B116" s="99" t="s">
        <v>910</v>
      </c>
      <c r="C116" s="100" t="s">
        <v>365</v>
      </c>
      <c r="D116" s="101" t="s">
        <v>497</v>
      </c>
      <c r="E116" s="102" t="s">
        <v>327</v>
      </c>
      <c r="F116" s="101" t="s">
        <v>128</v>
      </c>
      <c r="G116" s="101" t="s">
        <v>137</v>
      </c>
      <c r="H116" s="103">
        <v>45273</v>
      </c>
      <c r="I116" s="103">
        <v>45276</v>
      </c>
      <c r="J116" s="102" t="s">
        <v>110</v>
      </c>
      <c r="K116" s="104">
        <v>38.408250000000002</v>
      </c>
      <c r="L116" s="104">
        <v>0</v>
      </c>
      <c r="M116" s="104">
        <v>0</v>
      </c>
      <c r="N116" s="105">
        <v>0</v>
      </c>
      <c r="O116" s="106">
        <v>3</v>
      </c>
      <c r="P116" s="104">
        <v>0</v>
      </c>
      <c r="Q116" s="106">
        <v>4</v>
      </c>
      <c r="R116" s="104">
        <v>153.63300000000001</v>
      </c>
      <c r="S116" s="104">
        <v>0</v>
      </c>
      <c r="T116" s="107">
        <v>153.63300000000001</v>
      </c>
    </row>
    <row r="117" spans="1:20" s="68" customFormat="1" ht="86.25" outlineLevel="1" x14ac:dyDescent="0.3">
      <c r="A117" s="98" t="s">
        <v>1067</v>
      </c>
      <c r="B117" s="99" t="s">
        <v>63</v>
      </c>
      <c r="C117" s="100" t="s">
        <v>365</v>
      </c>
      <c r="D117" s="101" t="s">
        <v>498</v>
      </c>
      <c r="E117" s="102" t="s">
        <v>499</v>
      </c>
      <c r="F117" s="101" t="s">
        <v>128</v>
      </c>
      <c r="G117" s="101" t="s">
        <v>137</v>
      </c>
      <c r="H117" s="103">
        <v>45216</v>
      </c>
      <c r="I117" s="103">
        <v>45218</v>
      </c>
      <c r="J117" s="102" t="s">
        <v>816</v>
      </c>
      <c r="K117" s="104">
        <v>117.72799999999999</v>
      </c>
      <c r="L117" s="104">
        <v>135</v>
      </c>
      <c r="M117" s="104">
        <v>135</v>
      </c>
      <c r="N117" s="105">
        <v>0</v>
      </c>
      <c r="O117" s="106">
        <v>2</v>
      </c>
      <c r="P117" s="104">
        <v>102.53</v>
      </c>
      <c r="Q117" s="106">
        <v>3</v>
      </c>
      <c r="R117" s="104">
        <v>115.654</v>
      </c>
      <c r="S117" s="104">
        <v>0</v>
      </c>
      <c r="T117" s="107">
        <v>353.18399999999997</v>
      </c>
    </row>
    <row r="118" spans="1:20" s="68" customFormat="1" ht="86.25" outlineLevel="1" x14ac:dyDescent="0.3">
      <c r="A118" s="98" t="s">
        <v>1067</v>
      </c>
      <c r="B118" s="99" t="s">
        <v>64</v>
      </c>
      <c r="C118" s="100" t="s">
        <v>365</v>
      </c>
      <c r="D118" s="101" t="s">
        <v>498</v>
      </c>
      <c r="E118" s="102" t="s">
        <v>500</v>
      </c>
      <c r="F118" s="101" t="s">
        <v>128</v>
      </c>
      <c r="G118" s="101" t="s">
        <v>137</v>
      </c>
      <c r="H118" s="103">
        <v>45216</v>
      </c>
      <c r="I118" s="103">
        <v>45218</v>
      </c>
      <c r="J118" s="102" t="s">
        <v>816</v>
      </c>
      <c r="K118" s="104">
        <v>117.72799999999999</v>
      </c>
      <c r="L118" s="104">
        <v>135</v>
      </c>
      <c r="M118" s="104">
        <v>135</v>
      </c>
      <c r="N118" s="105">
        <v>0</v>
      </c>
      <c r="O118" s="106">
        <v>2</v>
      </c>
      <c r="P118" s="104">
        <v>102.53</v>
      </c>
      <c r="Q118" s="106">
        <v>3</v>
      </c>
      <c r="R118" s="104">
        <v>115.654</v>
      </c>
      <c r="S118" s="104">
        <v>0</v>
      </c>
      <c r="T118" s="107">
        <v>353.18399999999997</v>
      </c>
    </row>
    <row r="119" spans="1:20" s="68" customFormat="1" ht="51.75" outlineLevel="1" x14ac:dyDescent="0.3">
      <c r="A119" s="98" t="s">
        <v>1067</v>
      </c>
      <c r="B119" s="99" t="s">
        <v>127</v>
      </c>
      <c r="C119" s="100" t="s">
        <v>365</v>
      </c>
      <c r="D119" s="101" t="s">
        <v>205</v>
      </c>
      <c r="E119" s="102" t="s">
        <v>330</v>
      </c>
      <c r="F119" s="101" t="s">
        <v>128</v>
      </c>
      <c r="G119" s="101" t="s">
        <v>137</v>
      </c>
      <c r="H119" s="103">
        <v>45188</v>
      </c>
      <c r="I119" s="103">
        <v>45190</v>
      </c>
      <c r="J119" s="102" t="s">
        <v>206</v>
      </c>
      <c r="K119" s="104">
        <v>63.232333333333337</v>
      </c>
      <c r="L119" s="104">
        <v>189.697</v>
      </c>
      <c r="M119" s="104">
        <v>189.697</v>
      </c>
      <c r="N119" s="105">
        <v>0</v>
      </c>
      <c r="O119" s="106">
        <v>2</v>
      </c>
      <c r="P119" s="104">
        <v>0</v>
      </c>
      <c r="Q119" s="106">
        <v>3</v>
      </c>
      <c r="R119" s="104">
        <v>0</v>
      </c>
      <c r="S119" s="104">
        <v>0</v>
      </c>
      <c r="T119" s="107">
        <v>189.697</v>
      </c>
    </row>
    <row r="120" spans="1:20" s="68" customFormat="1" ht="103.5" outlineLevel="1" x14ac:dyDescent="0.3">
      <c r="A120" s="98" t="s">
        <v>1067</v>
      </c>
      <c r="B120" s="99" t="s">
        <v>65</v>
      </c>
      <c r="C120" s="100" t="s">
        <v>365</v>
      </c>
      <c r="D120" s="101" t="s">
        <v>205</v>
      </c>
      <c r="E120" s="102" t="s">
        <v>331</v>
      </c>
      <c r="F120" s="101" t="s">
        <v>128</v>
      </c>
      <c r="G120" s="101" t="s">
        <v>137</v>
      </c>
      <c r="H120" s="103">
        <v>45188</v>
      </c>
      <c r="I120" s="103">
        <v>45190</v>
      </c>
      <c r="J120" s="102" t="s">
        <v>206</v>
      </c>
      <c r="K120" s="104">
        <v>63.232333333333337</v>
      </c>
      <c r="L120" s="104">
        <v>189.697</v>
      </c>
      <c r="M120" s="104">
        <v>189.697</v>
      </c>
      <c r="N120" s="105">
        <v>0</v>
      </c>
      <c r="O120" s="106">
        <v>2</v>
      </c>
      <c r="P120" s="104">
        <v>0</v>
      </c>
      <c r="Q120" s="106">
        <v>3</v>
      </c>
      <c r="R120" s="104">
        <v>0</v>
      </c>
      <c r="S120" s="104">
        <v>0</v>
      </c>
      <c r="T120" s="107">
        <v>189.697</v>
      </c>
    </row>
    <row r="121" spans="1:20" s="68" customFormat="1" ht="103.5" outlineLevel="1" x14ac:dyDescent="0.3">
      <c r="A121" s="98" t="s">
        <v>1067</v>
      </c>
      <c r="B121" s="99" t="s">
        <v>249</v>
      </c>
      <c r="C121" s="100" t="s">
        <v>365</v>
      </c>
      <c r="D121" s="101" t="s">
        <v>205</v>
      </c>
      <c r="E121" s="102" t="s">
        <v>334</v>
      </c>
      <c r="F121" s="101" t="s">
        <v>128</v>
      </c>
      <c r="G121" s="101" t="s">
        <v>137</v>
      </c>
      <c r="H121" s="103">
        <v>45188</v>
      </c>
      <c r="I121" s="103">
        <v>45190</v>
      </c>
      <c r="J121" s="102" t="s">
        <v>206</v>
      </c>
      <c r="K121" s="104">
        <v>63.232333333333337</v>
      </c>
      <c r="L121" s="104">
        <v>189.697</v>
      </c>
      <c r="M121" s="104">
        <v>189.697</v>
      </c>
      <c r="N121" s="105">
        <v>0</v>
      </c>
      <c r="O121" s="106">
        <v>2</v>
      </c>
      <c r="P121" s="104">
        <v>0</v>
      </c>
      <c r="Q121" s="106">
        <v>3</v>
      </c>
      <c r="R121" s="104">
        <v>0</v>
      </c>
      <c r="S121" s="104">
        <v>0</v>
      </c>
      <c r="T121" s="107">
        <v>189.697</v>
      </c>
    </row>
    <row r="122" spans="1:20" s="68" customFormat="1" ht="103.5" outlineLevel="1" x14ac:dyDescent="0.3">
      <c r="A122" s="98" t="s">
        <v>1067</v>
      </c>
      <c r="B122" s="99" t="s">
        <v>250</v>
      </c>
      <c r="C122" s="100" t="s">
        <v>365</v>
      </c>
      <c r="D122" s="101" t="s">
        <v>501</v>
      </c>
      <c r="E122" s="102" t="s">
        <v>331</v>
      </c>
      <c r="F122" s="101" t="s">
        <v>128</v>
      </c>
      <c r="G122" s="101" t="s">
        <v>137</v>
      </c>
      <c r="H122" s="103">
        <v>45217</v>
      </c>
      <c r="I122" s="103">
        <v>45219</v>
      </c>
      <c r="J122" s="102" t="s">
        <v>111</v>
      </c>
      <c r="K122" s="104">
        <v>65.537666666666667</v>
      </c>
      <c r="L122" s="104">
        <v>196.613</v>
      </c>
      <c r="M122" s="104">
        <v>196.613</v>
      </c>
      <c r="N122" s="105">
        <v>0</v>
      </c>
      <c r="O122" s="106">
        <v>2</v>
      </c>
      <c r="P122" s="104">
        <v>0</v>
      </c>
      <c r="Q122" s="106">
        <v>3</v>
      </c>
      <c r="R122" s="104">
        <v>0</v>
      </c>
      <c r="S122" s="104">
        <v>0</v>
      </c>
      <c r="T122" s="107">
        <v>196.613</v>
      </c>
    </row>
    <row r="123" spans="1:20" s="68" customFormat="1" ht="86.25" outlineLevel="1" x14ac:dyDescent="0.3">
      <c r="A123" s="98" t="s">
        <v>1067</v>
      </c>
      <c r="B123" s="99" t="s">
        <v>251</v>
      </c>
      <c r="C123" s="100" t="s">
        <v>365</v>
      </c>
      <c r="D123" s="101" t="s">
        <v>502</v>
      </c>
      <c r="E123" s="102" t="s">
        <v>332</v>
      </c>
      <c r="F123" s="101" t="s">
        <v>128</v>
      </c>
      <c r="G123" s="101" t="s">
        <v>137</v>
      </c>
      <c r="H123" s="103">
        <v>45216</v>
      </c>
      <c r="I123" s="103">
        <v>45219</v>
      </c>
      <c r="J123" s="102" t="s">
        <v>199</v>
      </c>
      <c r="K123" s="104">
        <v>1.2662500000000001</v>
      </c>
      <c r="L123" s="104">
        <v>0</v>
      </c>
      <c r="M123" s="104">
        <v>0</v>
      </c>
      <c r="N123" s="105">
        <v>0</v>
      </c>
      <c r="O123" s="106">
        <v>3</v>
      </c>
      <c r="P123" s="104">
        <v>5.0650000000000004</v>
      </c>
      <c r="Q123" s="106">
        <v>4</v>
      </c>
      <c r="R123" s="104">
        <v>0</v>
      </c>
      <c r="S123" s="104">
        <v>0</v>
      </c>
      <c r="T123" s="107">
        <v>5.0650000000000004</v>
      </c>
    </row>
    <row r="124" spans="1:20" s="68" customFormat="1" ht="138" outlineLevel="1" x14ac:dyDescent="0.3">
      <c r="A124" s="98" t="s">
        <v>1067</v>
      </c>
      <c r="B124" s="99" t="s">
        <v>252</v>
      </c>
      <c r="C124" s="100" t="s">
        <v>365</v>
      </c>
      <c r="D124" s="101" t="s">
        <v>502</v>
      </c>
      <c r="E124" s="102" t="s">
        <v>333</v>
      </c>
      <c r="F124" s="101" t="s">
        <v>128</v>
      </c>
      <c r="G124" s="101" t="s">
        <v>137</v>
      </c>
      <c r="H124" s="103">
        <v>45216</v>
      </c>
      <c r="I124" s="103">
        <v>45219</v>
      </c>
      <c r="J124" s="102" t="s">
        <v>199</v>
      </c>
      <c r="K124" s="104">
        <v>1.2662500000000001</v>
      </c>
      <c r="L124" s="104">
        <v>0</v>
      </c>
      <c r="M124" s="104">
        <v>0</v>
      </c>
      <c r="N124" s="105">
        <v>0</v>
      </c>
      <c r="O124" s="106">
        <v>3</v>
      </c>
      <c r="P124" s="104">
        <v>5.0650000000000004</v>
      </c>
      <c r="Q124" s="106">
        <v>4</v>
      </c>
      <c r="R124" s="104">
        <v>0</v>
      </c>
      <c r="S124" s="104">
        <v>0</v>
      </c>
      <c r="T124" s="107">
        <v>5.0650000000000004</v>
      </c>
    </row>
    <row r="125" spans="1:20" s="68" customFormat="1" ht="103.5" outlineLevel="1" x14ac:dyDescent="0.3">
      <c r="A125" s="98" t="s">
        <v>1067</v>
      </c>
      <c r="B125" s="99" t="s">
        <v>253</v>
      </c>
      <c r="C125" s="100" t="s">
        <v>365</v>
      </c>
      <c r="D125" s="101" t="s">
        <v>503</v>
      </c>
      <c r="E125" s="102" t="s">
        <v>504</v>
      </c>
      <c r="F125" s="101" t="s">
        <v>128</v>
      </c>
      <c r="G125" s="101" t="s">
        <v>137</v>
      </c>
      <c r="H125" s="103">
        <v>45228</v>
      </c>
      <c r="I125" s="103">
        <v>45231</v>
      </c>
      <c r="J125" s="102" t="s">
        <v>108</v>
      </c>
      <c r="K125" s="104">
        <v>34.262250000000002</v>
      </c>
      <c r="L125" s="104">
        <v>92</v>
      </c>
      <c r="M125" s="104">
        <v>92</v>
      </c>
      <c r="N125" s="105">
        <v>0</v>
      </c>
      <c r="O125" s="106">
        <v>3</v>
      </c>
      <c r="P125" s="104">
        <v>0</v>
      </c>
      <c r="Q125" s="106">
        <v>4</v>
      </c>
      <c r="R125" s="104">
        <v>45.048999999999999</v>
      </c>
      <c r="S125" s="104">
        <v>0</v>
      </c>
      <c r="T125" s="107">
        <v>137.04900000000001</v>
      </c>
    </row>
    <row r="126" spans="1:20" s="68" customFormat="1" ht="138" outlineLevel="1" x14ac:dyDescent="0.3">
      <c r="A126" s="98" t="s">
        <v>1067</v>
      </c>
      <c r="B126" s="99" t="s">
        <v>254</v>
      </c>
      <c r="C126" s="100" t="s">
        <v>365</v>
      </c>
      <c r="D126" s="101" t="s">
        <v>505</v>
      </c>
      <c r="E126" s="102" t="s">
        <v>506</v>
      </c>
      <c r="F126" s="101" t="s">
        <v>128</v>
      </c>
      <c r="G126" s="101" t="s">
        <v>137</v>
      </c>
      <c r="H126" s="103">
        <v>45256</v>
      </c>
      <c r="I126" s="103">
        <v>45260</v>
      </c>
      <c r="J126" s="102" t="s">
        <v>507</v>
      </c>
      <c r="K126" s="104">
        <v>167.72060000000002</v>
      </c>
      <c r="L126" s="104">
        <v>344.15499999999997</v>
      </c>
      <c r="M126" s="104">
        <v>344.15499999999997</v>
      </c>
      <c r="N126" s="105">
        <v>0</v>
      </c>
      <c r="O126" s="106">
        <v>4</v>
      </c>
      <c r="P126" s="104">
        <v>255.19900000000001</v>
      </c>
      <c r="Q126" s="106">
        <v>5</v>
      </c>
      <c r="R126" s="104">
        <v>239.249</v>
      </c>
      <c r="S126" s="104">
        <v>0</v>
      </c>
      <c r="T126" s="107">
        <v>838.60300000000007</v>
      </c>
    </row>
    <row r="127" spans="1:20" s="68" customFormat="1" ht="84.75" customHeight="1" outlineLevel="1" x14ac:dyDescent="0.3">
      <c r="A127" s="98" t="s">
        <v>1067</v>
      </c>
      <c r="B127" s="99" t="s">
        <v>255</v>
      </c>
      <c r="C127" s="100" t="s">
        <v>365</v>
      </c>
      <c r="D127" s="101" t="s">
        <v>508</v>
      </c>
      <c r="E127" s="102" t="s">
        <v>509</v>
      </c>
      <c r="F127" s="101" t="s">
        <v>128</v>
      </c>
      <c r="G127" s="101" t="s">
        <v>137</v>
      </c>
      <c r="H127" s="103">
        <v>45244</v>
      </c>
      <c r="I127" s="103">
        <v>45246</v>
      </c>
      <c r="J127" s="102" t="s">
        <v>111</v>
      </c>
      <c r="K127" s="104">
        <v>133.73133333333334</v>
      </c>
      <c r="L127" s="104">
        <v>192.88800000000001</v>
      </c>
      <c r="M127" s="104">
        <v>192.88800000000001</v>
      </c>
      <c r="N127" s="105">
        <v>0</v>
      </c>
      <c r="O127" s="106">
        <v>2</v>
      </c>
      <c r="P127" s="104">
        <v>96.034000000000006</v>
      </c>
      <c r="Q127" s="106">
        <v>3</v>
      </c>
      <c r="R127" s="104">
        <v>112.27200000000001</v>
      </c>
      <c r="S127" s="104">
        <v>0</v>
      </c>
      <c r="T127" s="107">
        <v>401.19400000000002</v>
      </c>
    </row>
    <row r="128" spans="1:20" s="68" customFormat="1" ht="74.25" customHeight="1" outlineLevel="1" x14ac:dyDescent="0.3">
      <c r="A128" s="98" t="s">
        <v>1067</v>
      </c>
      <c r="B128" s="99" t="s">
        <v>256</v>
      </c>
      <c r="C128" s="100" t="s">
        <v>365</v>
      </c>
      <c r="D128" s="101" t="s">
        <v>510</v>
      </c>
      <c r="E128" s="102" t="s">
        <v>511</v>
      </c>
      <c r="F128" s="101" t="s">
        <v>128</v>
      </c>
      <c r="G128" s="101" t="s">
        <v>137</v>
      </c>
      <c r="H128" s="103">
        <v>45270</v>
      </c>
      <c r="I128" s="103">
        <v>45276</v>
      </c>
      <c r="J128" s="102" t="s">
        <v>189</v>
      </c>
      <c r="K128" s="104">
        <v>158.53614285714289</v>
      </c>
      <c r="L128" s="104">
        <v>279.815</v>
      </c>
      <c r="M128" s="104">
        <v>279.815</v>
      </c>
      <c r="N128" s="105">
        <v>0</v>
      </c>
      <c r="O128" s="106">
        <v>6</v>
      </c>
      <c r="P128" s="104">
        <v>441</v>
      </c>
      <c r="Q128" s="106">
        <v>7</v>
      </c>
      <c r="R128" s="104">
        <v>388.93799999999999</v>
      </c>
      <c r="S128" s="104">
        <v>0</v>
      </c>
      <c r="T128" s="107">
        <v>1109.7530000000002</v>
      </c>
    </row>
    <row r="129" spans="1:20" s="68" customFormat="1" ht="93" customHeight="1" outlineLevel="1" x14ac:dyDescent="0.3">
      <c r="A129" s="98" t="s">
        <v>1067</v>
      </c>
      <c r="B129" s="99" t="s">
        <v>257</v>
      </c>
      <c r="C129" s="100" t="s">
        <v>365</v>
      </c>
      <c r="D129" s="101" t="s">
        <v>510</v>
      </c>
      <c r="E129" s="102" t="s">
        <v>513</v>
      </c>
      <c r="F129" s="101" t="s">
        <v>128</v>
      </c>
      <c r="G129" s="101" t="s">
        <v>137</v>
      </c>
      <c r="H129" s="103">
        <v>45270</v>
      </c>
      <c r="I129" s="103">
        <v>45276</v>
      </c>
      <c r="J129" s="102" t="s">
        <v>189</v>
      </c>
      <c r="K129" s="104">
        <v>158.53614285714289</v>
      </c>
      <c r="L129" s="104">
        <v>279.815</v>
      </c>
      <c r="M129" s="104">
        <v>279.815</v>
      </c>
      <c r="N129" s="105">
        <v>0</v>
      </c>
      <c r="O129" s="106">
        <v>6</v>
      </c>
      <c r="P129" s="104">
        <v>441</v>
      </c>
      <c r="Q129" s="106">
        <v>7</v>
      </c>
      <c r="R129" s="104">
        <v>388.93799999999999</v>
      </c>
      <c r="S129" s="104">
        <v>0</v>
      </c>
      <c r="T129" s="107">
        <v>1109.7530000000002</v>
      </c>
    </row>
    <row r="130" spans="1:20" s="68" customFormat="1" ht="72" customHeight="1" outlineLevel="1" x14ac:dyDescent="0.3">
      <c r="A130" s="98" t="s">
        <v>1067</v>
      </c>
      <c r="B130" s="99" t="s">
        <v>258</v>
      </c>
      <c r="C130" s="100" t="s">
        <v>365</v>
      </c>
      <c r="D130" s="101" t="s">
        <v>512</v>
      </c>
      <c r="E130" s="102" t="s">
        <v>514</v>
      </c>
      <c r="F130" s="101" t="s">
        <v>128</v>
      </c>
      <c r="G130" s="101" t="s">
        <v>137</v>
      </c>
      <c r="H130" s="103">
        <v>45256</v>
      </c>
      <c r="I130" s="103">
        <v>45258</v>
      </c>
      <c r="J130" s="102" t="s">
        <v>139</v>
      </c>
      <c r="K130" s="104">
        <v>77.252333333333326</v>
      </c>
      <c r="L130" s="104">
        <v>65.16</v>
      </c>
      <c r="M130" s="104">
        <v>65.16</v>
      </c>
      <c r="N130" s="105">
        <v>0</v>
      </c>
      <c r="O130" s="106">
        <v>2</v>
      </c>
      <c r="P130" s="104">
        <v>74.847999999999999</v>
      </c>
      <c r="Q130" s="106">
        <v>3</v>
      </c>
      <c r="R130" s="104">
        <v>91.748999999999995</v>
      </c>
      <c r="S130" s="104">
        <v>0</v>
      </c>
      <c r="T130" s="107">
        <v>231.75699999999998</v>
      </c>
    </row>
    <row r="131" spans="1:20" s="68" customFormat="1" ht="81" customHeight="1" outlineLevel="1" x14ac:dyDescent="0.3">
      <c r="A131" s="98" t="s">
        <v>1067</v>
      </c>
      <c r="B131" s="99" t="s">
        <v>259</v>
      </c>
      <c r="C131" s="100" t="s">
        <v>365</v>
      </c>
      <c r="D131" s="101" t="s">
        <v>512</v>
      </c>
      <c r="E131" s="102" t="s">
        <v>515</v>
      </c>
      <c r="F131" s="101" t="s">
        <v>128</v>
      </c>
      <c r="G131" s="101" t="s">
        <v>137</v>
      </c>
      <c r="H131" s="103">
        <v>45256</v>
      </c>
      <c r="I131" s="103">
        <v>45258</v>
      </c>
      <c r="J131" s="102" t="s">
        <v>139</v>
      </c>
      <c r="K131" s="104">
        <v>77.252333333333326</v>
      </c>
      <c r="L131" s="104">
        <v>65.16</v>
      </c>
      <c r="M131" s="104">
        <v>65.16</v>
      </c>
      <c r="N131" s="105">
        <v>0</v>
      </c>
      <c r="O131" s="106">
        <v>2</v>
      </c>
      <c r="P131" s="104">
        <v>74.847999999999999</v>
      </c>
      <c r="Q131" s="106">
        <v>3</v>
      </c>
      <c r="R131" s="104">
        <v>91.748999999999995</v>
      </c>
      <c r="S131" s="104">
        <v>0</v>
      </c>
      <c r="T131" s="107">
        <v>231.75699999999998</v>
      </c>
    </row>
    <row r="132" spans="1:20" s="68" customFormat="1" ht="93" customHeight="1" outlineLevel="1" x14ac:dyDescent="0.3">
      <c r="A132" s="98" t="s">
        <v>1067</v>
      </c>
      <c r="B132" s="99" t="s">
        <v>260</v>
      </c>
      <c r="C132" s="100" t="s">
        <v>365</v>
      </c>
      <c r="D132" s="101" t="s">
        <v>516</v>
      </c>
      <c r="E132" s="102" t="s">
        <v>517</v>
      </c>
      <c r="F132" s="101" t="s">
        <v>128</v>
      </c>
      <c r="G132" s="101" t="s">
        <v>137</v>
      </c>
      <c r="H132" s="103">
        <v>45259</v>
      </c>
      <c r="I132" s="103">
        <v>45261</v>
      </c>
      <c r="J132" s="102" t="s">
        <v>235</v>
      </c>
      <c r="K132" s="104">
        <v>87.733333333333334</v>
      </c>
      <c r="L132" s="104">
        <v>159.43799999999999</v>
      </c>
      <c r="M132" s="104">
        <v>159.43799999999999</v>
      </c>
      <c r="N132" s="105">
        <v>0</v>
      </c>
      <c r="O132" s="106">
        <v>2</v>
      </c>
      <c r="P132" s="104">
        <v>0</v>
      </c>
      <c r="Q132" s="106">
        <v>3</v>
      </c>
      <c r="R132" s="104">
        <v>103.762</v>
      </c>
      <c r="S132" s="104">
        <v>0</v>
      </c>
      <c r="T132" s="107">
        <v>263.2</v>
      </c>
    </row>
    <row r="133" spans="1:20" s="68" customFormat="1" ht="93" customHeight="1" outlineLevel="1" x14ac:dyDescent="0.3">
      <c r="A133" s="98" t="s">
        <v>1067</v>
      </c>
      <c r="B133" s="99" t="s">
        <v>261</v>
      </c>
      <c r="C133" s="100" t="s">
        <v>365</v>
      </c>
      <c r="D133" s="101" t="s">
        <v>518</v>
      </c>
      <c r="E133" s="102" t="s">
        <v>517</v>
      </c>
      <c r="F133" s="101" t="s">
        <v>128</v>
      </c>
      <c r="G133" s="101" t="s">
        <v>137</v>
      </c>
      <c r="H133" s="103">
        <v>45273</v>
      </c>
      <c r="I133" s="103">
        <v>45277</v>
      </c>
      <c r="J133" s="102" t="s">
        <v>189</v>
      </c>
      <c r="K133" s="104">
        <v>185.9572</v>
      </c>
      <c r="L133" s="104">
        <v>413.02699999999999</v>
      </c>
      <c r="M133" s="104">
        <v>413.02699999999999</v>
      </c>
      <c r="N133" s="105">
        <v>0</v>
      </c>
      <c r="O133" s="106">
        <v>4</v>
      </c>
      <c r="P133" s="104">
        <v>240.72399999999999</v>
      </c>
      <c r="Q133" s="106">
        <v>5</v>
      </c>
      <c r="R133" s="104">
        <v>276.03500000000003</v>
      </c>
      <c r="S133" s="104">
        <v>0</v>
      </c>
      <c r="T133" s="107">
        <v>929.78600000000006</v>
      </c>
    </row>
    <row r="134" spans="1:20" s="68" customFormat="1" ht="93" customHeight="1" outlineLevel="1" x14ac:dyDescent="0.3">
      <c r="A134" s="98" t="s">
        <v>1067</v>
      </c>
      <c r="B134" s="99" t="s">
        <v>262</v>
      </c>
      <c r="C134" s="100" t="s">
        <v>365</v>
      </c>
      <c r="D134" s="101" t="s">
        <v>518</v>
      </c>
      <c r="E134" s="102" t="s">
        <v>514</v>
      </c>
      <c r="F134" s="101" t="s">
        <v>128</v>
      </c>
      <c r="G134" s="101" t="s">
        <v>137</v>
      </c>
      <c r="H134" s="103">
        <v>45273</v>
      </c>
      <c r="I134" s="103">
        <v>45277</v>
      </c>
      <c r="J134" s="102" t="s">
        <v>189</v>
      </c>
      <c r="K134" s="104">
        <v>123.3586</v>
      </c>
      <c r="L134" s="104">
        <v>319.387</v>
      </c>
      <c r="M134" s="104">
        <v>319.387</v>
      </c>
      <c r="N134" s="105">
        <v>0</v>
      </c>
      <c r="O134" s="106">
        <v>4</v>
      </c>
      <c r="P134" s="104">
        <v>131.785</v>
      </c>
      <c r="Q134" s="106">
        <v>5</v>
      </c>
      <c r="R134" s="104">
        <v>165.62100000000001</v>
      </c>
      <c r="S134" s="104">
        <v>0</v>
      </c>
      <c r="T134" s="107">
        <v>616.79300000000001</v>
      </c>
    </row>
    <row r="135" spans="1:20" s="68" customFormat="1" ht="103.5" outlineLevel="1" x14ac:dyDescent="0.3">
      <c r="A135" s="98" t="s">
        <v>1067</v>
      </c>
      <c r="B135" s="99" t="s">
        <v>263</v>
      </c>
      <c r="C135" s="100" t="s">
        <v>365</v>
      </c>
      <c r="D135" s="101" t="s">
        <v>518</v>
      </c>
      <c r="E135" s="102" t="s">
        <v>519</v>
      </c>
      <c r="F135" s="101" t="s">
        <v>128</v>
      </c>
      <c r="G135" s="101" t="s">
        <v>137</v>
      </c>
      <c r="H135" s="103">
        <v>45273</v>
      </c>
      <c r="I135" s="103">
        <v>45275</v>
      </c>
      <c r="J135" s="102" t="s">
        <v>189</v>
      </c>
      <c r="K135" s="104">
        <v>205.60400000000001</v>
      </c>
      <c r="L135" s="104">
        <v>319.40600000000001</v>
      </c>
      <c r="M135" s="104">
        <v>319.40600000000001</v>
      </c>
      <c r="N135" s="105">
        <v>0</v>
      </c>
      <c r="O135" s="106">
        <v>2</v>
      </c>
      <c r="P135" s="104">
        <v>131.785</v>
      </c>
      <c r="Q135" s="106">
        <v>3</v>
      </c>
      <c r="R135" s="104">
        <v>165.62100000000001</v>
      </c>
      <c r="S135" s="104">
        <v>0</v>
      </c>
      <c r="T135" s="107">
        <v>616.81200000000001</v>
      </c>
    </row>
    <row r="136" spans="1:20" s="68" customFormat="1" ht="51.75" outlineLevel="1" x14ac:dyDescent="0.3">
      <c r="A136" s="98" t="s">
        <v>1067</v>
      </c>
      <c r="B136" s="99" t="s">
        <v>264</v>
      </c>
      <c r="C136" s="100" t="s">
        <v>365</v>
      </c>
      <c r="D136" s="101" t="s">
        <v>520</v>
      </c>
      <c r="E136" s="102" t="s">
        <v>517</v>
      </c>
      <c r="F136" s="101" t="s">
        <v>128</v>
      </c>
      <c r="G136" s="101" t="s">
        <v>137</v>
      </c>
      <c r="H136" s="103">
        <v>45268</v>
      </c>
      <c r="I136" s="103">
        <v>45270</v>
      </c>
      <c r="J136" s="102" t="s">
        <v>789</v>
      </c>
      <c r="K136" s="104">
        <v>45.163000000000004</v>
      </c>
      <c r="L136" s="104">
        <v>0</v>
      </c>
      <c r="M136" s="104">
        <v>0</v>
      </c>
      <c r="N136" s="105">
        <v>0</v>
      </c>
      <c r="O136" s="106">
        <v>2</v>
      </c>
      <c r="P136" s="104">
        <v>0</v>
      </c>
      <c r="Q136" s="106">
        <v>3</v>
      </c>
      <c r="R136" s="104">
        <v>135.489</v>
      </c>
      <c r="S136" s="104">
        <v>0</v>
      </c>
      <c r="T136" s="107">
        <v>135.489</v>
      </c>
    </row>
    <row r="137" spans="1:20" s="68" customFormat="1" ht="86.25" outlineLevel="1" x14ac:dyDescent="0.3">
      <c r="A137" s="98" t="s">
        <v>1067</v>
      </c>
      <c r="B137" s="99" t="s">
        <v>265</v>
      </c>
      <c r="C137" s="100" t="s">
        <v>365</v>
      </c>
      <c r="D137" s="101" t="s">
        <v>521</v>
      </c>
      <c r="E137" s="102" t="s">
        <v>513</v>
      </c>
      <c r="F137" s="101" t="s">
        <v>128</v>
      </c>
      <c r="G137" s="101" t="s">
        <v>137</v>
      </c>
      <c r="H137" s="103">
        <v>45280</v>
      </c>
      <c r="I137" s="103">
        <v>45282</v>
      </c>
      <c r="J137" s="102" t="s">
        <v>108</v>
      </c>
      <c r="K137" s="104">
        <v>59.716333333333331</v>
      </c>
      <c r="L137" s="104">
        <v>145.10400000000001</v>
      </c>
      <c r="M137" s="104">
        <v>145.10400000000001</v>
      </c>
      <c r="N137" s="105">
        <v>0</v>
      </c>
      <c r="O137" s="106">
        <v>2</v>
      </c>
      <c r="P137" s="104">
        <v>0</v>
      </c>
      <c r="Q137" s="106">
        <v>3</v>
      </c>
      <c r="R137" s="104">
        <v>34.045000000000002</v>
      </c>
      <c r="S137" s="104">
        <v>0</v>
      </c>
      <c r="T137" s="107">
        <v>179.149</v>
      </c>
    </row>
    <row r="138" spans="1:20" s="68" customFormat="1" ht="51.75" outlineLevel="1" x14ac:dyDescent="0.3">
      <c r="A138" s="98" t="s">
        <v>912</v>
      </c>
      <c r="B138" s="99" t="s">
        <v>66</v>
      </c>
      <c r="C138" s="100" t="s">
        <v>365</v>
      </c>
      <c r="D138" s="101" t="s">
        <v>522</v>
      </c>
      <c r="E138" s="102" t="s">
        <v>523</v>
      </c>
      <c r="F138" s="101" t="s">
        <v>128</v>
      </c>
      <c r="G138" s="101" t="s">
        <v>137</v>
      </c>
      <c r="H138" s="103">
        <v>45228</v>
      </c>
      <c r="I138" s="103">
        <v>45231</v>
      </c>
      <c r="J138" s="102" t="s">
        <v>108</v>
      </c>
      <c r="K138" s="104">
        <v>8.8497500000000002</v>
      </c>
      <c r="L138" s="104">
        <v>35.399000000000001</v>
      </c>
      <c r="M138" s="104">
        <v>35.399000000000001</v>
      </c>
      <c r="N138" s="105">
        <v>0</v>
      </c>
      <c r="O138" s="106">
        <v>3</v>
      </c>
      <c r="P138" s="104"/>
      <c r="Q138" s="106">
        <v>4</v>
      </c>
      <c r="R138" s="104"/>
      <c r="S138" s="104">
        <v>0</v>
      </c>
      <c r="T138" s="107">
        <v>35.399000000000001</v>
      </c>
    </row>
    <row r="139" spans="1:20" s="68" customFormat="1" ht="69" outlineLevel="1" x14ac:dyDescent="0.3">
      <c r="A139" s="98" t="s">
        <v>912</v>
      </c>
      <c r="B139" s="99" t="s">
        <v>267</v>
      </c>
      <c r="C139" s="100" t="s">
        <v>365</v>
      </c>
      <c r="D139" s="101" t="s">
        <v>524</v>
      </c>
      <c r="E139" s="102" t="s">
        <v>525</v>
      </c>
      <c r="F139" s="101" t="s">
        <v>128</v>
      </c>
      <c r="G139" s="101" t="s">
        <v>137</v>
      </c>
      <c r="H139" s="103">
        <v>45228</v>
      </c>
      <c r="I139" s="103">
        <v>45231</v>
      </c>
      <c r="J139" s="102" t="s">
        <v>108</v>
      </c>
      <c r="K139" s="104">
        <v>8.8497500000000002</v>
      </c>
      <c r="L139" s="104">
        <v>35.399000000000001</v>
      </c>
      <c r="M139" s="104">
        <v>35.399000000000001</v>
      </c>
      <c r="N139" s="105">
        <v>0</v>
      </c>
      <c r="O139" s="106">
        <v>3</v>
      </c>
      <c r="P139" s="104"/>
      <c r="Q139" s="106">
        <v>4</v>
      </c>
      <c r="R139" s="104"/>
      <c r="S139" s="104">
        <v>0</v>
      </c>
      <c r="T139" s="107">
        <v>35.399000000000001</v>
      </c>
    </row>
    <row r="140" spans="1:20" s="68" customFormat="1" ht="69" outlineLevel="1" x14ac:dyDescent="0.3">
      <c r="A140" s="98" t="s">
        <v>912</v>
      </c>
      <c r="B140" s="99" t="s">
        <v>268</v>
      </c>
      <c r="C140" s="100" t="s">
        <v>365</v>
      </c>
      <c r="D140" s="101" t="s">
        <v>524</v>
      </c>
      <c r="E140" s="102" t="s">
        <v>526</v>
      </c>
      <c r="F140" s="101" t="s">
        <v>128</v>
      </c>
      <c r="G140" s="101" t="s">
        <v>137</v>
      </c>
      <c r="H140" s="103">
        <v>45228</v>
      </c>
      <c r="I140" s="103">
        <v>45231</v>
      </c>
      <c r="J140" s="102" t="s">
        <v>108</v>
      </c>
      <c r="K140" s="104">
        <v>8.8497500000000002</v>
      </c>
      <c r="L140" s="104">
        <v>35.399000000000001</v>
      </c>
      <c r="M140" s="104">
        <v>35.399000000000001</v>
      </c>
      <c r="N140" s="105">
        <v>0</v>
      </c>
      <c r="O140" s="106">
        <v>3</v>
      </c>
      <c r="P140" s="104"/>
      <c r="Q140" s="106">
        <v>4</v>
      </c>
      <c r="R140" s="104"/>
      <c r="S140" s="104">
        <v>0</v>
      </c>
      <c r="T140" s="107">
        <v>35.399000000000001</v>
      </c>
    </row>
    <row r="141" spans="1:20" s="68" customFormat="1" ht="69" outlineLevel="1" x14ac:dyDescent="0.3">
      <c r="A141" s="98" t="s">
        <v>912</v>
      </c>
      <c r="B141" s="99" t="s">
        <v>269</v>
      </c>
      <c r="C141" s="100" t="s">
        <v>365</v>
      </c>
      <c r="D141" s="101" t="s">
        <v>527</v>
      </c>
      <c r="E141" s="102" t="s">
        <v>528</v>
      </c>
      <c r="F141" s="101" t="s">
        <v>128</v>
      </c>
      <c r="G141" s="101" t="s">
        <v>137</v>
      </c>
      <c r="H141" s="103">
        <v>45256</v>
      </c>
      <c r="I141" s="103">
        <v>45261</v>
      </c>
      <c r="J141" s="102" t="s">
        <v>453</v>
      </c>
      <c r="K141" s="104">
        <v>141.98366666666666</v>
      </c>
      <c r="L141" s="104">
        <v>660</v>
      </c>
      <c r="M141" s="104">
        <v>660</v>
      </c>
      <c r="N141" s="105">
        <v>0</v>
      </c>
      <c r="O141" s="106">
        <v>5</v>
      </c>
      <c r="P141" s="104"/>
      <c r="Q141" s="106">
        <v>6</v>
      </c>
      <c r="R141" s="104">
        <v>191.90199999999999</v>
      </c>
      <c r="S141" s="104">
        <v>0</v>
      </c>
      <c r="T141" s="107">
        <v>851.90200000000004</v>
      </c>
    </row>
    <row r="142" spans="1:20" s="68" customFormat="1" ht="69" outlineLevel="1" x14ac:dyDescent="0.3">
      <c r="A142" s="98" t="s">
        <v>912</v>
      </c>
      <c r="B142" s="99" t="s">
        <v>270</v>
      </c>
      <c r="C142" s="100" t="s">
        <v>365</v>
      </c>
      <c r="D142" s="101" t="s">
        <v>529</v>
      </c>
      <c r="E142" s="102" t="s">
        <v>523</v>
      </c>
      <c r="F142" s="101" t="s">
        <v>128</v>
      </c>
      <c r="G142" s="101" t="s">
        <v>137</v>
      </c>
      <c r="H142" s="103">
        <v>45256</v>
      </c>
      <c r="I142" s="103">
        <v>45261</v>
      </c>
      <c r="J142" s="102" t="s">
        <v>453</v>
      </c>
      <c r="K142" s="104">
        <v>31.983666666666664</v>
      </c>
      <c r="L142" s="104">
        <v>0</v>
      </c>
      <c r="M142" s="104"/>
      <c r="N142" s="105">
        <v>0</v>
      </c>
      <c r="O142" s="106">
        <v>5</v>
      </c>
      <c r="P142" s="104"/>
      <c r="Q142" s="106">
        <v>6</v>
      </c>
      <c r="R142" s="104">
        <v>191.90199999999999</v>
      </c>
      <c r="S142" s="104">
        <v>0</v>
      </c>
      <c r="T142" s="107">
        <v>191.90199999999999</v>
      </c>
    </row>
    <row r="143" spans="1:20" s="68" customFormat="1" ht="51.75" outlineLevel="1" x14ac:dyDescent="0.3">
      <c r="A143" s="98" t="s">
        <v>912</v>
      </c>
      <c r="B143" s="99" t="s">
        <v>913</v>
      </c>
      <c r="C143" s="100" t="s">
        <v>365</v>
      </c>
      <c r="D143" s="101" t="s">
        <v>530</v>
      </c>
      <c r="E143" s="102" t="s">
        <v>523</v>
      </c>
      <c r="F143" s="101" t="s">
        <v>128</v>
      </c>
      <c r="G143" s="101" t="s">
        <v>137</v>
      </c>
      <c r="H143" s="103">
        <v>45272</v>
      </c>
      <c r="I143" s="103">
        <v>45275</v>
      </c>
      <c r="J143" s="102" t="s">
        <v>357</v>
      </c>
      <c r="K143" s="104">
        <v>0</v>
      </c>
      <c r="L143" s="104">
        <v>0</v>
      </c>
      <c r="M143" s="104"/>
      <c r="N143" s="105">
        <v>0</v>
      </c>
      <c r="O143" s="106">
        <v>3</v>
      </c>
      <c r="P143" s="104"/>
      <c r="Q143" s="106">
        <v>4</v>
      </c>
      <c r="R143" s="104"/>
      <c r="S143" s="104">
        <v>0</v>
      </c>
      <c r="T143" s="107">
        <v>0</v>
      </c>
    </row>
    <row r="144" spans="1:20" s="68" customFormat="1" ht="69" outlineLevel="1" x14ac:dyDescent="0.3">
      <c r="A144" s="98" t="s">
        <v>914</v>
      </c>
      <c r="B144" s="99" t="s">
        <v>266</v>
      </c>
      <c r="C144" s="100" t="s">
        <v>365</v>
      </c>
      <c r="D144" s="101" t="s">
        <v>531</v>
      </c>
      <c r="E144" s="102" t="s">
        <v>532</v>
      </c>
      <c r="F144" s="101" t="s">
        <v>128</v>
      </c>
      <c r="G144" s="101" t="s">
        <v>137</v>
      </c>
      <c r="H144" s="103">
        <v>45200</v>
      </c>
      <c r="I144" s="103">
        <v>45202</v>
      </c>
      <c r="J144" s="102" t="s">
        <v>533</v>
      </c>
      <c r="K144" s="104">
        <v>62.320666666666661</v>
      </c>
      <c r="L144" s="104">
        <v>88.5</v>
      </c>
      <c r="M144" s="104">
        <v>88.5</v>
      </c>
      <c r="N144" s="105">
        <v>0</v>
      </c>
      <c r="O144" s="106">
        <v>2</v>
      </c>
      <c r="P144" s="104">
        <v>30.9</v>
      </c>
      <c r="Q144" s="106">
        <v>3</v>
      </c>
      <c r="R144" s="104">
        <v>67.572000000000003</v>
      </c>
      <c r="S144" s="104">
        <v>0</v>
      </c>
      <c r="T144" s="107">
        <v>186.96199999999999</v>
      </c>
    </row>
    <row r="145" spans="1:20" s="68" customFormat="1" ht="69" outlineLevel="1" x14ac:dyDescent="0.3">
      <c r="A145" s="98" t="s">
        <v>914</v>
      </c>
      <c r="B145" s="99" t="s">
        <v>271</v>
      </c>
      <c r="C145" s="100" t="s">
        <v>365</v>
      </c>
      <c r="D145" s="101" t="s">
        <v>209</v>
      </c>
      <c r="E145" s="102" t="s">
        <v>207</v>
      </c>
      <c r="F145" s="101" t="s">
        <v>128</v>
      </c>
      <c r="G145" s="101" t="s">
        <v>137</v>
      </c>
      <c r="H145" s="103">
        <v>45196</v>
      </c>
      <c r="I145" s="103">
        <v>45198</v>
      </c>
      <c r="J145" s="102" t="s">
        <v>117</v>
      </c>
      <c r="K145" s="104">
        <v>0</v>
      </c>
      <c r="L145" s="104">
        <v>0</v>
      </c>
      <c r="M145" s="104">
        <v>0</v>
      </c>
      <c r="N145" s="105">
        <v>0</v>
      </c>
      <c r="O145" s="106">
        <v>2</v>
      </c>
      <c r="P145" s="104">
        <v>0</v>
      </c>
      <c r="Q145" s="106">
        <v>3</v>
      </c>
      <c r="R145" s="104">
        <v>0</v>
      </c>
      <c r="S145" s="104">
        <v>0</v>
      </c>
      <c r="T145" s="107">
        <v>0</v>
      </c>
    </row>
    <row r="146" spans="1:20" s="68" customFormat="1" ht="69" outlineLevel="1" x14ac:dyDescent="0.3">
      <c r="A146" s="98" t="s">
        <v>914</v>
      </c>
      <c r="B146" s="99" t="s">
        <v>272</v>
      </c>
      <c r="C146" s="100" t="s">
        <v>365</v>
      </c>
      <c r="D146" s="101" t="s">
        <v>534</v>
      </c>
      <c r="E146" s="102" t="s">
        <v>335</v>
      </c>
      <c r="F146" s="101" t="s">
        <v>128</v>
      </c>
      <c r="G146" s="101" t="s">
        <v>137</v>
      </c>
      <c r="H146" s="103">
        <v>45222</v>
      </c>
      <c r="I146" s="103">
        <v>45226</v>
      </c>
      <c r="J146" s="102" t="s">
        <v>790</v>
      </c>
      <c r="K146" s="104">
        <v>174.84620000000001</v>
      </c>
      <c r="L146" s="104">
        <v>589.83500000000004</v>
      </c>
      <c r="M146" s="104">
        <v>589.83500000000004</v>
      </c>
      <c r="N146" s="105">
        <v>0</v>
      </c>
      <c r="O146" s="106">
        <v>4</v>
      </c>
      <c r="P146" s="104">
        <v>153.80000000000001</v>
      </c>
      <c r="Q146" s="106">
        <v>5</v>
      </c>
      <c r="R146" s="104">
        <v>130.59200000000001</v>
      </c>
      <c r="S146" s="104">
        <v>0</v>
      </c>
      <c r="T146" s="107">
        <v>874.23099999999999</v>
      </c>
    </row>
    <row r="147" spans="1:20" s="68" customFormat="1" ht="69" outlineLevel="1" x14ac:dyDescent="0.3">
      <c r="A147" s="98" t="s">
        <v>914</v>
      </c>
      <c r="B147" s="99" t="s">
        <v>273</v>
      </c>
      <c r="C147" s="100" t="s">
        <v>365</v>
      </c>
      <c r="D147" s="101" t="s">
        <v>534</v>
      </c>
      <c r="E147" s="102" t="s">
        <v>208</v>
      </c>
      <c r="F147" s="101" t="s">
        <v>128</v>
      </c>
      <c r="G147" s="101" t="s">
        <v>137</v>
      </c>
      <c r="H147" s="103">
        <v>45222</v>
      </c>
      <c r="I147" s="103">
        <v>45226</v>
      </c>
      <c r="J147" s="102" t="s">
        <v>790</v>
      </c>
      <c r="K147" s="104">
        <v>168.84880000000001</v>
      </c>
      <c r="L147" s="104">
        <v>589.83500000000004</v>
      </c>
      <c r="M147" s="104">
        <v>589.83500000000004</v>
      </c>
      <c r="N147" s="105">
        <v>0</v>
      </c>
      <c r="O147" s="106">
        <v>4</v>
      </c>
      <c r="P147" s="104">
        <v>123.8</v>
      </c>
      <c r="Q147" s="106">
        <v>5</v>
      </c>
      <c r="R147" s="104">
        <v>130.59200000000001</v>
      </c>
      <c r="S147" s="104">
        <v>0</v>
      </c>
      <c r="T147" s="107">
        <v>844.24400000000003</v>
      </c>
    </row>
    <row r="148" spans="1:20" s="68" customFormat="1" ht="86.25" outlineLevel="1" x14ac:dyDescent="0.3">
      <c r="A148" s="98" t="s">
        <v>914</v>
      </c>
      <c r="B148" s="99" t="s">
        <v>274</v>
      </c>
      <c r="C148" s="100" t="s">
        <v>365</v>
      </c>
      <c r="D148" s="101" t="s">
        <v>535</v>
      </c>
      <c r="E148" s="102" t="s">
        <v>536</v>
      </c>
      <c r="F148" s="101" t="s">
        <v>128</v>
      </c>
      <c r="G148" s="101" t="s">
        <v>137</v>
      </c>
      <c r="H148" s="103">
        <v>45218</v>
      </c>
      <c r="I148" s="103">
        <v>45219</v>
      </c>
      <c r="J148" s="102" t="s">
        <v>111</v>
      </c>
      <c r="K148" s="104">
        <v>92.372</v>
      </c>
      <c r="L148" s="104">
        <v>184.744</v>
      </c>
      <c r="M148" s="104">
        <v>184.744</v>
      </c>
      <c r="N148" s="105">
        <v>0</v>
      </c>
      <c r="O148" s="106">
        <v>1</v>
      </c>
      <c r="P148" s="104">
        <v>0</v>
      </c>
      <c r="Q148" s="106">
        <v>2</v>
      </c>
      <c r="R148" s="104">
        <v>0</v>
      </c>
      <c r="S148" s="104">
        <v>0</v>
      </c>
      <c r="T148" s="107">
        <v>184.744</v>
      </c>
    </row>
    <row r="149" spans="1:20" s="68" customFormat="1" ht="69" outlineLevel="1" x14ac:dyDescent="0.3">
      <c r="A149" s="98" t="s">
        <v>914</v>
      </c>
      <c r="B149" s="99" t="s">
        <v>275</v>
      </c>
      <c r="C149" s="100" t="s">
        <v>365</v>
      </c>
      <c r="D149" s="101" t="s">
        <v>396</v>
      </c>
      <c r="E149" s="102" t="s">
        <v>207</v>
      </c>
      <c r="F149" s="101" t="s">
        <v>128</v>
      </c>
      <c r="G149" s="101" t="s">
        <v>137</v>
      </c>
      <c r="H149" s="103">
        <v>45236</v>
      </c>
      <c r="I149" s="103">
        <v>45240</v>
      </c>
      <c r="J149" s="102" t="s">
        <v>139</v>
      </c>
      <c r="K149" s="104">
        <v>6.1164000000000005</v>
      </c>
      <c r="L149" s="104">
        <v>0</v>
      </c>
      <c r="M149" s="104">
        <v>0</v>
      </c>
      <c r="N149" s="105">
        <v>0</v>
      </c>
      <c r="O149" s="106">
        <v>4</v>
      </c>
      <c r="P149" s="104">
        <v>0</v>
      </c>
      <c r="Q149" s="106">
        <v>5</v>
      </c>
      <c r="R149" s="104">
        <v>30.582000000000001</v>
      </c>
      <c r="S149" s="104">
        <v>0</v>
      </c>
      <c r="T149" s="107">
        <v>30.582000000000001</v>
      </c>
    </row>
    <row r="150" spans="1:20" s="68" customFormat="1" ht="69" outlineLevel="1" x14ac:dyDescent="0.3">
      <c r="A150" s="98" t="s">
        <v>914</v>
      </c>
      <c r="B150" s="99" t="s">
        <v>276</v>
      </c>
      <c r="C150" s="100" t="s">
        <v>365</v>
      </c>
      <c r="D150" s="101" t="s">
        <v>537</v>
      </c>
      <c r="E150" s="102" t="s">
        <v>538</v>
      </c>
      <c r="F150" s="101" t="s">
        <v>128</v>
      </c>
      <c r="G150" s="101" t="s">
        <v>137</v>
      </c>
      <c r="H150" s="103">
        <v>45236</v>
      </c>
      <c r="I150" s="103">
        <v>45240</v>
      </c>
      <c r="J150" s="102" t="s">
        <v>398</v>
      </c>
      <c r="K150" s="104">
        <v>55.546000000000006</v>
      </c>
      <c r="L150" s="104">
        <v>0</v>
      </c>
      <c r="M150" s="104">
        <v>0</v>
      </c>
      <c r="N150" s="105">
        <v>0</v>
      </c>
      <c r="O150" s="106">
        <v>4</v>
      </c>
      <c r="P150" s="104">
        <v>118.8</v>
      </c>
      <c r="Q150" s="106">
        <v>5</v>
      </c>
      <c r="R150" s="104">
        <v>158.94399999999999</v>
      </c>
      <c r="S150" s="104">
        <v>0</v>
      </c>
      <c r="T150" s="107">
        <v>277.73</v>
      </c>
    </row>
    <row r="151" spans="1:20" s="68" customFormat="1" ht="51.75" outlineLevel="1" x14ac:dyDescent="0.3">
      <c r="A151" s="98" t="s">
        <v>914</v>
      </c>
      <c r="B151" s="99" t="s">
        <v>277</v>
      </c>
      <c r="C151" s="100" t="s">
        <v>365</v>
      </c>
      <c r="D151" s="101" t="s">
        <v>539</v>
      </c>
      <c r="E151" s="102" t="s">
        <v>540</v>
      </c>
      <c r="F151" s="101" t="s">
        <v>128</v>
      </c>
      <c r="G151" s="101" t="s">
        <v>137</v>
      </c>
      <c r="H151" s="103">
        <v>45243</v>
      </c>
      <c r="I151" s="103">
        <v>45246</v>
      </c>
      <c r="J151" s="102" t="s">
        <v>415</v>
      </c>
      <c r="K151" s="104">
        <v>88.679749999999999</v>
      </c>
      <c r="L151" s="104">
        <v>150</v>
      </c>
      <c r="M151" s="104">
        <v>150</v>
      </c>
      <c r="N151" s="105">
        <v>0</v>
      </c>
      <c r="O151" s="106">
        <v>3</v>
      </c>
      <c r="P151" s="104">
        <v>0</v>
      </c>
      <c r="Q151" s="106">
        <v>4</v>
      </c>
      <c r="R151" s="104">
        <v>204.71899999999999</v>
      </c>
      <c r="S151" s="104">
        <v>0</v>
      </c>
      <c r="T151" s="107">
        <v>354.71899999999999</v>
      </c>
    </row>
    <row r="152" spans="1:20" s="68" customFormat="1" ht="69" outlineLevel="1" x14ac:dyDescent="0.3">
      <c r="A152" s="98" t="s">
        <v>914</v>
      </c>
      <c r="B152" s="99" t="s">
        <v>278</v>
      </c>
      <c r="C152" s="100" t="s">
        <v>365</v>
      </c>
      <c r="D152" s="101" t="s">
        <v>541</v>
      </c>
      <c r="E152" s="102" t="s">
        <v>157</v>
      </c>
      <c r="F152" s="101" t="s">
        <v>128</v>
      </c>
      <c r="G152" s="101" t="s">
        <v>137</v>
      </c>
      <c r="H152" s="103">
        <v>45243</v>
      </c>
      <c r="I152" s="103">
        <v>45246</v>
      </c>
      <c r="J152" s="102" t="s">
        <v>791</v>
      </c>
      <c r="K152" s="104">
        <v>190.91125</v>
      </c>
      <c r="L152" s="104">
        <v>380.137</v>
      </c>
      <c r="M152" s="104">
        <v>380.137</v>
      </c>
      <c r="N152" s="105">
        <v>0</v>
      </c>
      <c r="O152" s="106">
        <v>3</v>
      </c>
      <c r="P152" s="104">
        <v>179</v>
      </c>
      <c r="Q152" s="106">
        <v>4</v>
      </c>
      <c r="R152" s="104">
        <v>204.51599999999999</v>
      </c>
      <c r="S152" s="104">
        <v>0</v>
      </c>
      <c r="T152" s="107">
        <v>763.64499999999998</v>
      </c>
    </row>
    <row r="153" spans="1:20" s="68" customFormat="1" ht="69" outlineLevel="1" x14ac:dyDescent="0.3">
      <c r="A153" s="98" t="s">
        <v>914</v>
      </c>
      <c r="B153" s="99" t="s">
        <v>140</v>
      </c>
      <c r="C153" s="100" t="s">
        <v>365</v>
      </c>
      <c r="D153" s="101" t="s">
        <v>542</v>
      </c>
      <c r="E153" s="102" t="s">
        <v>543</v>
      </c>
      <c r="F153" s="101" t="s">
        <v>128</v>
      </c>
      <c r="G153" s="101" t="s">
        <v>137</v>
      </c>
      <c r="H153" s="103">
        <v>45244</v>
      </c>
      <c r="I153" s="103">
        <v>45246</v>
      </c>
      <c r="J153" s="102" t="s">
        <v>115</v>
      </c>
      <c r="K153" s="104">
        <v>171.66233333333332</v>
      </c>
      <c r="L153" s="104">
        <v>227.46299999999999</v>
      </c>
      <c r="M153" s="104">
        <v>227.46299999999999</v>
      </c>
      <c r="N153" s="105">
        <v>0</v>
      </c>
      <c r="O153" s="106">
        <v>2</v>
      </c>
      <c r="P153" s="104">
        <v>138.4</v>
      </c>
      <c r="Q153" s="106">
        <v>3</v>
      </c>
      <c r="R153" s="104">
        <v>149.14400000000001</v>
      </c>
      <c r="S153" s="104">
        <v>0</v>
      </c>
      <c r="T153" s="107">
        <v>514.98699999999997</v>
      </c>
    </row>
    <row r="154" spans="1:20" s="68" customFormat="1" ht="86.25" outlineLevel="1" x14ac:dyDescent="0.3">
      <c r="A154" s="98" t="s">
        <v>914</v>
      </c>
      <c r="B154" s="99" t="s">
        <v>141</v>
      </c>
      <c r="C154" s="100" t="s">
        <v>365</v>
      </c>
      <c r="D154" s="101" t="s">
        <v>544</v>
      </c>
      <c r="E154" s="102" t="s">
        <v>545</v>
      </c>
      <c r="F154" s="101" t="s">
        <v>128</v>
      </c>
      <c r="G154" s="101" t="s">
        <v>137</v>
      </c>
      <c r="H154" s="103">
        <v>45243</v>
      </c>
      <c r="I154" s="103">
        <v>45246</v>
      </c>
      <c r="J154" s="102" t="s">
        <v>415</v>
      </c>
      <c r="K154" s="104">
        <v>88.678249999999991</v>
      </c>
      <c r="L154" s="104">
        <v>150</v>
      </c>
      <c r="M154" s="104">
        <v>150</v>
      </c>
      <c r="N154" s="105">
        <v>0</v>
      </c>
      <c r="O154" s="106">
        <v>3</v>
      </c>
      <c r="P154" s="104">
        <v>0</v>
      </c>
      <c r="Q154" s="106">
        <v>4</v>
      </c>
      <c r="R154" s="104">
        <v>204.71299999999999</v>
      </c>
      <c r="S154" s="104">
        <v>0</v>
      </c>
      <c r="T154" s="107">
        <v>354.71299999999997</v>
      </c>
    </row>
    <row r="155" spans="1:20" s="68" customFormat="1" ht="69" outlineLevel="1" x14ac:dyDescent="0.3">
      <c r="A155" s="98" t="s">
        <v>914</v>
      </c>
      <c r="B155" s="99" t="s">
        <v>916</v>
      </c>
      <c r="C155" s="100" t="s">
        <v>365</v>
      </c>
      <c r="D155" s="101" t="s">
        <v>546</v>
      </c>
      <c r="E155" s="102" t="s">
        <v>157</v>
      </c>
      <c r="F155" s="101" t="s">
        <v>128</v>
      </c>
      <c r="G155" s="101" t="s">
        <v>137</v>
      </c>
      <c r="H155" s="103">
        <v>45254</v>
      </c>
      <c r="I155" s="103">
        <v>45255</v>
      </c>
      <c r="J155" s="102" t="s">
        <v>189</v>
      </c>
      <c r="K155" s="104">
        <v>189.10599999999999</v>
      </c>
      <c r="L155" s="104">
        <v>221.46899999999999</v>
      </c>
      <c r="M155" s="104">
        <v>221.46899999999999</v>
      </c>
      <c r="N155" s="105">
        <v>0</v>
      </c>
      <c r="O155" s="106">
        <v>1</v>
      </c>
      <c r="P155" s="104">
        <v>44.5</v>
      </c>
      <c r="Q155" s="106">
        <v>2</v>
      </c>
      <c r="R155" s="104">
        <v>112.212</v>
      </c>
      <c r="S155" s="104">
        <v>0</v>
      </c>
      <c r="T155" s="107">
        <v>378.21199999999999</v>
      </c>
    </row>
    <row r="156" spans="1:20" s="68" customFormat="1" ht="69" outlineLevel="1" x14ac:dyDescent="0.3">
      <c r="A156" s="98" t="s">
        <v>914</v>
      </c>
      <c r="B156" s="99" t="s">
        <v>917</v>
      </c>
      <c r="C156" s="100" t="s">
        <v>365</v>
      </c>
      <c r="D156" s="101" t="s">
        <v>547</v>
      </c>
      <c r="E156" s="102" t="s">
        <v>548</v>
      </c>
      <c r="F156" s="101" t="s">
        <v>128</v>
      </c>
      <c r="G156" s="101" t="s">
        <v>137</v>
      </c>
      <c r="H156" s="103">
        <v>45262</v>
      </c>
      <c r="I156" s="103">
        <v>45269</v>
      </c>
      <c r="J156" s="102" t="s">
        <v>549</v>
      </c>
      <c r="K156" s="104">
        <v>120.395875</v>
      </c>
      <c r="L156" s="104">
        <v>329.66699999999997</v>
      </c>
      <c r="M156" s="104">
        <v>329.66699999999997</v>
      </c>
      <c r="N156" s="105">
        <v>0</v>
      </c>
      <c r="O156" s="106">
        <v>7</v>
      </c>
      <c r="P156" s="104">
        <v>298.60000000000002</v>
      </c>
      <c r="Q156" s="106">
        <v>8</v>
      </c>
      <c r="R156" s="104">
        <v>334.88</v>
      </c>
      <c r="S156" s="104">
        <v>0</v>
      </c>
      <c r="T156" s="107">
        <v>963.16700000000003</v>
      </c>
    </row>
    <row r="157" spans="1:20" s="68" customFormat="1" ht="69" outlineLevel="1" x14ac:dyDescent="0.3">
      <c r="A157" s="98" t="s">
        <v>914</v>
      </c>
      <c r="B157" s="99" t="s">
        <v>918</v>
      </c>
      <c r="C157" s="100" t="s">
        <v>365</v>
      </c>
      <c r="D157" s="101" t="s">
        <v>550</v>
      </c>
      <c r="E157" s="102" t="s">
        <v>540</v>
      </c>
      <c r="F157" s="101" t="s">
        <v>128</v>
      </c>
      <c r="G157" s="101" t="s">
        <v>137</v>
      </c>
      <c r="H157" s="103">
        <v>45263</v>
      </c>
      <c r="I157" s="103">
        <v>45266</v>
      </c>
      <c r="J157" s="102" t="s">
        <v>549</v>
      </c>
      <c r="K157" s="104">
        <v>93.90925</v>
      </c>
      <c r="L157" s="104">
        <v>198.13499999999999</v>
      </c>
      <c r="M157" s="104">
        <v>198.13499999999999</v>
      </c>
      <c r="N157" s="105">
        <v>0</v>
      </c>
      <c r="O157" s="106">
        <v>3</v>
      </c>
      <c r="P157" s="104">
        <v>0</v>
      </c>
      <c r="Q157" s="106">
        <v>4</v>
      </c>
      <c r="R157" s="104">
        <v>167.50200000000001</v>
      </c>
      <c r="S157" s="104">
        <v>10</v>
      </c>
      <c r="T157" s="107">
        <v>375.637</v>
      </c>
    </row>
    <row r="158" spans="1:20" s="68" customFormat="1" ht="69" outlineLevel="1" x14ac:dyDescent="0.3">
      <c r="A158" s="98" t="s">
        <v>914</v>
      </c>
      <c r="B158" s="99" t="s">
        <v>919</v>
      </c>
      <c r="C158" s="100" t="s">
        <v>365</v>
      </c>
      <c r="D158" s="101" t="s">
        <v>551</v>
      </c>
      <c r="E158" s="102" t="s">
        <v>208</v>
      </c>
      <c r="F158" s="101" t="s">
        <v>128</v>
      </c>
      <c r="G158" s="101" t="s">
        <v>137</v>
      </c>
      <c r="H158" s="103">
        <v>45262</v>
      </c>
      <c r="I158" s="103">
        <v>45269</v>
      </c>
      <c r="J158" s="102" t="s">
        <v>549</v>
      </c>
      <c r="K158" s="104">
        <v>120.36149999999999</v>
      </c>
      <c r="L158" s="104">
        <v>329.66699999999997</v>
      </c>
      <c r="M158" s="104">
        <v>329.66699999999997</v>
      </c>
      <c r="N158" s="105">
        <v>0</v>
      </c>
      <c r="O158" s="106">
        <v>7</v>
      </c>
      <c r="P158" s="104">
        <v>298.3</v>
      </c>
      <c r="Q158" s="106">
        <v>8</v>
      </c>
      <c r="R158" s="104">
        <v>334.88</v>
      </c>
      <c r="S158" s="104">
        <v>0</v>
      </c>
      <c r="T158" s="107">
        <v>962.89199999999994</v>
      </c>
    </row>
    <row r="159" spans="1:20" s="68" customFormat="1" ht="69" outlineLevel="1" x14ac:dyDescent="0.3">
      <c r="A159" s="98" t="s">
        <v>914</v>
      </c>
      <c r="B159" s="99" t="s">
        <v>920</v>
      </c>
      <c r="C159" s="100" t="s">
        <v>365</v>
      </c>
      <c r="D159" s="101" t="s">
        <v>552</v>
      </c>
      <c r="E159" s="102" t="s">
        <v>157</v>
      </c>
      <c r="F159" s="101" t="s">
        <v>128</v>
      </c>
      <c r="G159" s="101" t="s">
        <v>137</v>
      </c>
      <c r="H159" s="103">
        <v>45260</v>
      </c>
      <c r="I159" s="103">
        <v>45272</v>
      </c>
      <c r="J159" s="102" t="s">
        <v>415</v>
      </c>
      <c r="K159" s="104">
        <v>11.796384615384616</v>
      </c>
      <c r="L159" s="104">
        <v>0</v>
      </c>
      <c r="M159" s="104">
        <v>0</v>
      </c>
      <c r="N159" s="105">
        <v>0</v>
      </c>
      <c r="O159" s="106">
        <v>12</v>
      </c>
      <c r="P159" s="104">
        <v>0</v>
      </c>
      <c r="Q159" s="106">
        <v>13</v>
      </c>
      <c r="R159" s="104">
        <v>153.35300000000001</v>
      </c>
      <c r="S159" s="104">
        <v>0</v>
      </c>
      <c r="T159" s="107">
        <v>153.35300000000001</v>
      </c>
    </row>
    <row r="160" spans="1:20" s="68" customFormat="1" ht="69" outlineLevel="1" x14ac:dyDescent="0.3">
      <c r="A160" s="98" t="s">
        <v>914</v>
      </c>
      <c r="B160" s="99" t="s">
        <v>921</v>
      </c>
      <c r="C160" s="100" t="s">
        <v>365</v>
      </c>
      <c r="D160" s="101" t="s">
        <v>553</v>
      </c>
      <c r="E160" s="102" t="s">
        <v>554</v>
      </c>
      <c r="F160" s="101" t="s">
        <v>128</v>
      </c>
      <c r="G160" s="101" t="s">
        <v>137</v>
      </c>
      <c r="H160" s="103">
        <v>45274</v>
      </c>
      <c r="I160" s="103">
        <v>45276</v>
      </c>
      <c r="J160" s="102" t="s">
        <v>415</v>
      </c>
      <c r="K160" s="104">
        <v>223.43533333333335</v>
      </c>
      <c r="L160" s="104">
        <v>394.08600000000001</v>
      </c>
      <c r="M160" s="104">
        <v>394.08600000000001</v>
      </c>
      <c r="N160" s="105">
        <v>0</v>
      </c>
      <c r="O160" s="106">
        <v>2</v>
      </c>
      <c r="P160" s="104">
        <v>122.5</v>
      </c>
      <c r="Q160" s="106">
        <v>3</v>
      </c>
      <c r="R160" s="104">
        <v>153.768</v>
      </c>
      <c r="S160" s="104">
        <v>0</v>
      </c>
      <c r="T160" s="107">
        <v>670.30600000000004</v>
      </c>
    </row>
    <row r="161" spans="1:20" s="68" customFormat="1" ht="69" outlineLevel="1" x14ac:dyDescent="0.3">
      <c r="A161" s="98" t="s">
        <v>914</v>
      </c>
      <c r="B161" s="99" t="s">
        <v>922</v>
      </c>
      <c r="C161" s="100" t="s">
        <v>365</v>
      </c>
      <c r="D161" s="101" t="s">
        <v>553</v>
      </c>
      <c r="E161" s="102" t="s">
        <v>555</v>
      </c>
      <c r="F161" s="101" t="s">
        <v>128</v>
      </c>
      <c r="G161" s="101" t="s">
        <v>137</v>
      </c>
      <c r="H161" s="103">
        <v>45274</v>
      </c>
      <c r="I161" s="103">
        <v>45276</v>
      </c>
      <c r="J161" s="102" t="s">
        <v>415</v>
      </c>
      <c r="K161" s="104">
        <v>223.43533333333335</v>
      </c>
      <c r="L161" s="104">
        <v>394.08600000000001</v>
      </c>
      <c r="M161" s="104">
        <v>394.08600000000001</v>
      </c>
      <c r="N161" s="105">
        <v>0</v>
      </c>
      <c r="O161" s="106">
        <v>2</v>
      </c>
      <c r="P161" s="104">
        <v>122.5</v>
      </c>
      <c r="Q161" s="106">
        <v>3</v>
      </c>
      <c r="R161" s="104">
        <v>153.768</v>
      </c>
      <c r="S161" s="104">
        <v>0</v>
      </c>
      <c r="T161" s="107">
        <v>670.30600000000004</v>
      </c>
    </row>
    <row r="162" spans="1:20" s="68" customFormat="1" ht="51.75" outlineLevel="1" x14ac:dyDescent="0.3">
      <c r="A162" s="98" t="s">
        <v>915</v>
      </c>
      <c r="B162" s="99" t="s">
        <v>923</v>
      </c>
      <c r="C162" s="100" t="s">
        <v>365</v>
      </c>
      <c r="D162" s="101" t="s">
        <v>556</v>
      </c>
      <c r="E162" s="102" t="s">
        <v>158</v>
      </c>
      <c r="F162" s="101" t="s">
        <v>128</v>
      </c>
      <c r="G162" s="101" t="s">
        <v>137</v>
      </c>
      <c r="H162" s="103">
        <v>45200</v>
      </c>
      <c r="I162" s="103">
        <v>45204</v>
      </c>
      <c r="J162" s="102" t="s">
        <v>557</v>
      </c>
      <c r="K162" s="104">
        <v>42.445799999999998</v>
      </c>
      <c r="L162" s="104">
        <v>88.5</v>
      </c>
      <c r="M162" s="104">
        <v>88.5</v>
      </c>
      <c r="N162" s="105">
        <v>0</v>
      </c>
      <c r="O162" s="106">
        <v>4</v>
      </c>
      <c r="P162" s="104">
        <v>33</v>
      </c>
      <c r="Q162" s="106">
        <v>5</v>
      </c>
      <c r="R162" s="104">
        <v>90.771000000000001</v>
      </c>
      <c r="S162" s="104">
        <v>0</v>
      </c>
      <c r="T162" s="107">
        <v>212.22899999999998</v>
      </c>
    </row>
    <row r="163" spans="1:20" s="68" customFormat="1" ht="51.75" outlineLevel="1" x14ac:dyDescent="0.3">
      <c r="A163" s="98" t="s">
        <v>915</v>
      </c>
      <c r="B163" s="99" t="s">
        <v>924</v>
      </c>
      <c r="C163" s="100" t="s">
        <v>365</v>
      </c>
      <c r="D163" s="101" t="s">
        <v>558</v>
      </c>
      <c r="E163" s="102" t="s">
        <v>559</v>
      </c>
      <c r="F163" s="101" t="s">
        <v>128</v>
      </c>
      <c r="G163" s="101" t="s">
        <v>137</v>
      </c>
      <c r="H163" s="103">
        <v>45131</v>
      </c>
      <c r="I163" s="103">
        <v>45133</v>
      </c>
      <c r="J163" s="102" t="s">
        <v>557</v>
      </c>
      <c r="K163" s="104">
        <v>70.742999999999995</v>
      </c>
      <c r="L163" s="104">
        <v>88.5</v>
      </c>
      <c r="M163" s="104">
        <v>88.5</v>
      </c>
      <c r="N163" s="105">
        <v>0</v>
      </c>
      <c r="O163" s="106">
        <v>2</v>
      </c>
      <c r="P163" s="104">
        <v>33</v>
      </c>
      <c r="Q163" s="106">
        <v>3</v>
      </c>
      <c r="R163" s="104">
        <v>90.771000000000001</v>
      </c>
      <c r="S163" s="104">
        <v>0</v>
      </c>
      <c r="T163" s="107">
        <v>212.22899999999998</v>
      </c>
    </row>
    <row r="164" spans="1:20" s="68" customFormat="1" ht="103.5" outlineLevel="1" x14ac:dyDescent="0.3">
      <c r="A164" s="98" t="s">
        <v>915</v>
      </c>
      <c r="B164" s="99" t="s">
        <v>925</v>
      </c>
      <c r="C164" s="100" t="s">
        <v>365</v>
      </c>
      <c r="D164" s="101" t="s">
        <v>558</v>
      </c>
      <c r="E164" s="102" t="s">
        <v>562</v>
      </c>
      <c r="F164" s="101" t="s">
        <v>128</v>
      </c>
      <c r="G164" s="101" t="s">
        <v>137</v>
      </c>
      <c r="H164" s="103">
        <v>45131</v>
      </c>
      <c r="I164" s="103">
        <v>45133</v>
      </c>
      <c r="J164" s="102" t="s">
        <v>557</v>
      </c>
      <c r="K164" s="104">
        <v>70.742999999999995</v>
      </c>
      <c r="L164" s="104">
        <v>88.5</v>
      </c>
      <c r="M164" s="104">
        <v>88.5</v>
      </c>
      <c r="N164" s="105">
        <v>0</v>
      </c>
      <c r="O164" s="106">
        <v>2</v>
      </c>
      <c r="P164" s="104">
        <v>33</v>
      </c>
      <c r="Q164" s="106">
        <v>3</v>
      </c>
      <c r="R164" s="104">
        <v>90.771000000000001</v>
      </c>
      <c r="S164" s="104">
        <v>0</v>
      </c>
      <c r="T164" s="107">
        <v>212.22899999999998</v>
      </c>
    </row>
    <row r="165" spans="1:20" s="68" customFormat="1" ht="51.75" outlineLevel="1" x14ac:dyDescent="0.3">
      <c r="A165" s="98" t="s">
        <v>915</v>
      </c>
      <c r="B165" s="99" t="s">
        <v>926</v>
      </c>
      <c r="C165" s="100" t="s">
        <v>365</v>
      </c>
      <c r="D165" s="101" t="s">
        <v>560</v>
      </c>
      <c r="E165" s="102" t="s">
        <v>158</v>
      </c>
      <c r="F165" s="101" t="s">
        <v>128</v>
      </c>
      <c r="G165" s="101" t="s">
        <v>137</v>
      </c>
      <c r="H165" s="103">
        <v>45203</v>
      </c>
      <c r="I165" s="103">
        <v>45205</v>
      </c>
      <c r="J165" s="102" t="s">
        <v>773</v>
      </c>
      <c r="K165" s="104">
        <v>184.62066666666666</v>
      </c>
      <c r="L165" s="104">
        <v>199.43700000000001</v>
      </c>
      <c r="M165" s="104">
        <v>199.43700000000001</v>
      </c>
      <c r="N165" s="105">
        <v>0</v>
      </c>
      <c r="O165" s="106">
        <v>2</v>
      </c>
      <c r="P165" s="104">
        <v>155.19999999999999</v>
      </c>
      <c r="Q165" s="106">
        <v>3</v>
      </c>
      <c r="R165" s="104">
        <v>199.22499999999999</v>
      </c>
      <c r="S165" s="104">
        <v>0</v>
      </c>
      <c r="T165" s="107">
        <v>553.86199999999997</v>
      </c>
    </row>
    <row r="166" spans="1:20" s="68" customFormat="1" ht="103.5" outlineLevel="1" x14ac:dyDescent="0.3">
      <c r="A166" s="98" t="s">
        <v>915</v>
      </c>
      <c r="B166" s="99" t="s">
        <v>927</v>
      </c>
      <c r="C166" s="100" t="s">
        <v>365</v>
      </c>
      <c r="D166" s="101" t="s">
        <v>561</v>
      </c>
      <c r="E166" s="102" t="s">
        <v>563</v>
      </c>
      <c r="F166" s="101" t="s">
        <v>128</v>
      </c>
      <c r="G166" s="101" t="s">
        <v>137</v>
      </c>
      <c r="H166" s="103">
        <v>45222</v>
      </c>
      <c r="I166" s="103">
        <v>45226</v>
      </c>
      <c r="J166" s="102" t="s">
        <v>792</v>
      </c>
      <c r="K166" s="104">
        <v>143.40460000000002</v>
      </c>
      <c r="L166" s="104">
        <v>347.44299999999998</v>
      </c>
      <c r="M166" s="104">
        <v>347.44299999999998</v>
      </c>
      <c r="N166" s="105">
        <v>0</v>
      </c>
      <c r="O166" s="106">
        <v>4</v>
      </c>
      <c r="P166" s="104">
        <v>190.9</v>
      </c>
      <c r="Q166" s="106">
        <v>5</v>
      </c>
      <c r="R166" s="104">
        <v>178.72499999999999</v>
      </c>
      <c r="S166" s="104">
        <v>0</v>
      </c>
      <c r="T166" s="107">
        <v>717.02300000000002</v>
      </c>
    </row>
    <row r="167" spans="1:20" s="68" customFormat="1" ht="86.25" outlineLevel="1" x14ac:dyDescent="0.3">
      <c r="A167" s="98" t="s">
        <v>915</v>
      </c>
      <c r="B167" s="99" t="s">
        <v>928</v>
      </c>
      <c r="C167" s="100" t="s">
        <v>365</v>
      </c>
      <c r="D167" s="101" t="s">
        <v>564</v>
      </c>
      <c r="E167" s="102" t="s">
        <v>565</v>
      </c>
      <c r="F167" s="101" t="s">
        <v>128</v>
      </c>
      <c r="G167" s="101" t="s">
        <v>137</v>
      </c>
      <c r="H167" s="103">
        <v>45236</v>
      </c>
      <c r="I167" s="103">
        <v>45240</v>
      </c>
      <c r="J167" s="102" t="s">
        <v>398</v>
      </c>
      <c r="K167" s="104">
        <v>175.32900000000001</v>
      </c>
      <c r="L167" s="104">
        <v>397.178</v>
      </c>
      <c r="M167" s="104">
        <v>397.178</v>
      </c>
      <c r="N167" s="105">
        <v>0</v>
      </c>
      <c r="O167" s="106">
        <v>4</v>
      </c>
      <c r="P167" s="104">
        <v>148.1</v>
      </c>
      <c r="Q167" s="106">
        <v>5</v>
      </c>
      <c r="R167" s="104">
        <v>158.94399999999999</v>
      </c>
      <c r="S167" s="104">
        <v>172.44200000000001</v>
      </c>
      <c r="T167" s="107">
        <v>876.64499999999998</v>
      </c>
    </row>
    <row r="168" spans="1:20" s="68" customFormat="1" ht="69" outlineLevel="1" x14ac:dyDescent="0.3">
      <c r="A168" s="98" t="s">
        <v>915</v>
      </c>
      <c r="B168" s="99" t="s">
        <v>929</v>
      </c>
      <c r="C168" s="100" t="s">
        <v>365</v>
      </c>
      <c r="D168" s="101" t="s">
        <v>564</v>
      </c>
      <c r="E168" s="102" t="s">
        <v>566</v>
      </c>
      <c r="F168" s="101" t="s">
        <v>128</v>
      </c>
      <c r="G168" s="101" t="s">
        <v>137</v>
      </c>
      <c r="H168" s="103">
        <v>45236</v>
      </c>
      <c r="I168" s="103">
        <v>45240</v>
      </c>
      <c r="J168" s="102" t="s">
        <v>398</v>
      </c>
      <c r="K168" s="104">
        <v>175.32900000000001</v>
      </c>
      <c r="L168" s="104">
        <v>397.178</v>
      </c>
      <c r="M168" s="104">
        <v>397.178</v>
      </c>
      <c r="N168" s="105">
        <v>0</v>
      </c>
      <c r="O168" s="106">
        <v>4</v>
      </c>
      <c r="P168" s="104">
        <v>148.1</v>
      </c>
      <c r="Q168" s="106">
        <v>5</v>
      </c>
      <c r="R168" s="104">
        <v>158.94399999999999</v>
      </c>
      <c r="S168" s="104">
        <v>172.44200000000001</v>
      </c>
      <c r="T168" s="107">
        <v>876.64499999999998</v>
      </c>
    </row>
    <row r="169" spans="1:20" s="68" customFormat="1" ht="69" outlineLevel="1" x14ac:dyDescent="0.3">
      <c r="A169" s="98" t="s">
        <v>915</v>
      </c>
      <c r="B169" s="99" t="s">
        <v>930</v>
      </c>
      <c r="C169" s="100" t="s">
        <v>365</v>
      </c>
      <c r="D169" s="101" t="s">
        <v>564</v>
      </c>
      <c r="E169" s="102" t="s">
        <v>567</v>
      </c>
      <c r="F169" s="101" t="s">
        <v>128</v>
      </c>
      <c r="G169" s="101" t="s">
        <v>137</v>
      </c>
      <c r="H169" s="103">
        <v>45236</v>
      </c>
      <c r="I169" s="103">
        <v>45240</v>
      </c>
      <c r="J169" s="102" t="s">
        <v>398</v>
      </c>
      <c r="K169" s="104">
        <v>175.32900000000001</v>
      </c>
      <c r="L169" s="104">
        <v>397.178</v>
      </c>
      <c r="M169" s="104">
        <v>397.178</v>
      </c>
      <c r="N169" s="105">
        <v>0</v>
      </c>
      <c r="O169" s="106">
        <v>4</v>
      </c>
      <c r="P169" s="104">
        <v>148.1</v>
      </c>
      <c r="Q169" s="106">
        <v>5</v>
      </c>
      <c r="R169" s="104">
        <v>158.94399999999999</v>
      </c>
      <c r="S169" s="104">
        <v>172.44200000000001</v>
      </c>
      <c r="T169" s="107">
        <v>876.64499999999998</v>
      </c>
    </row>
    <row r="170" spans="1:20" s="68" customFormat="1" ht="69" outlineLevel="1" x14ac:dyDescent="0.3">
      <c r="A170" s="98" t="s">
        <v>915</v>
      </c>
      <c r="B170" s="99" t="s">
        <v>931</v>
      </c>
      <c r="C170" s="100" t="s">
        <v>365</v>
      </c>
      <c r="D170" s="101" t="s">
        <v>564</v>
      </c>
      <c r="E170" s="102" t="s">
        <v>568</v>
      </c>
      <c r="F170" s="101" t="s">
        <v>128</v>
      </c>
      <c r="G170" s="101" t="s">
        <v>137</v>
      </c>
      <c r="H170" s="103">
        <v>45236</v>
      </c>
      <c r="I170" s="103">
        <v>45240</v>
      </c>
      <c r="J170" s="102" t="s">
        <v>398</v>
      </c>
      <c r="K170" s="104">
        <v>175.32900000000001</v>
      </c>
      <c r="L170" s="104">
        <v>397.178</v>
      </c>
      <c r="M170" s="104">
        <v>397.178</v>
      </c>
      <c r="N170" s="105">
        <v>0</v>
      </c>
      <c r="O170" s="106">
        <v>4</v>
      </c>
      <c r="P170" s="104">
        <v>148.1</v>
      </c>
      <c r="Q170" s="106">
        <v>5</v>
      </c>
      <c r="R170" s="104">
        <v>158.94399999999999</v>
      </c>
      <c r="S170" s="104">
        <v>172.44200000000001</v>
      </c>
      <c r="T170" s="107">
        <v>876.64499999999998</v>
      </c>
    </row>
    <row r="171" spans="1:20" s="68" customFormat="1" ht="69" outlineLevel="1" x14ac:dyDescent="0.3">
      <c r="A171" s="98" t="s">
        <v>915</v>
      </c>
      <c r="B171" s="99" t="s">
        <v>932</v>
      </c>
      <c r="C171" s="100" t="s">
        <v>365</v>
      </c>
      <c r="D171" s="101" t="s">
        <v>569</v>
      </c>
      <c r="E171" s="102" t="s">
        <v>158</v>
      </c>
      <c r="F171" s="101" t="s">
        <v>128</v>
      </c>
      <c r="G171" s="101" t="s">
        <v>137</v>
      </c>
      <c r="H171" s="103">
        <v>45236</v>
      </c>
      <c r="I171" s="103">
        <v>45240</v>
      </c>
      <c r="J171" s="102" t="s">
        <v>398</v>
      </c>
      <c r="K171" s="104">
        <v>175.32900000000001</v>
      </c>
      <c r="L171" s="104">
        <v>397.178</v>
      </c>
      <c r="M171" s="104">
        <v>397.178</v>
      </c>
      <c r="N171" s="105">
        <v>0</v>
      </c>
      <c r="O171" s="106">
        <v>4</v>
      </c>
      <c r="P171" s="104">
        <v>148.1</v>
      </c>
      <c r="Q171" s="106">
        <v>5</v>
      </c>
      <c r="R171" s="104">
        <v>158.94399999999999</v>
      </c>
      <c r="S171" s="104">
        <v>172.44200000000001</v>
      </c>
      <c r="T171" s="107">
        <v>876.64499999999998</v>
      </c>
    </row>
    <row r="172" spans="1:20" s="68" customFormat="1" ht="86.25" outlineLevel="1" x14ac:dyDescent="0.3">
      <c r="A172" s="98" t="s">
        <v>915</v>
      </c>
      <c r="B172" s="99" t="s">
        <v>933</v>
      </c>
      <c r="C172" s="100" t="s">
        <v>365</v>
      </c>
      <c r="D172" s="101" t="s">
        <v>570</v>
      </c>
      <c r="E172" s="102" t="s">
        <v>571</v>
      </c>
      <c r="F172" s="101" t="s">
        <v>128</v>
      </c>
      <c r="G172" s="101" t="s">
        <v>137</v>
      </c>
      <c r="H172" s="103">
        <v>45252</v>
      </c>
      <c r="I172" s="103">
        <v>45255</v>
      </c>
      <c r="J172" s="102" t="s">
        <v>189</v>
      </c>
      <c r="K172" s="104">
        <v>181.4975</v>
      </c>
      <c r="L172" s="104">
        <v>283.87799999999999</v>
      </c>
      <c r="M172" s="104">
        <v>283.87799999999999</v>
      </c>
      <c r="N172" s="105">
        <v>0</v>
      </c>
      <c r="O172" s="106">
        <v>3</v>
      </c>
      <c r="P172" s="104">
        <v>218.3</v>
      </c>
      <c r="Q172" s="106">
        <v>4</v>
      </c>
      <c r="R172" s="104">
        <v>223.845</v>
      </c>
      <c r="S172" s="104">
        <v>0</v>
      </c>
      <c r="T172" s="107">
        <v>725.99</v>
      </c>
    </row>
    <row r="173" spans="1:20" s="68" customFormat="1" ht="51.75" outlineLevel="1" x14ac:dyDescent="0.3">
      <c r="A173" s="98" t="s">
        <v>915</v>
      </c>
      <c r="B173" s="99" t="s">
        <v>934</v>
      </c>
      <c r="C173" s="100" t="s">
        <v>365</v>
      </c>
      <c r="D173" s="101" t="s">
        <v>572</v>
      </c>
      <c r="E173" s="102" t="s">
        <v>158</v>
      </c>
      <c r="F173" s="101" t="s">
        <v>128</v>
      </c>
      <c r="G173" s="101" t="s">
        <v>137</v>
      </c>
      <c r="H173" s="103">
        <v>45252</v>
      </c>
      <c r="I173" s="103">
        <v>45255</v>
      </c>
      <c r="J173" s="102" t="s">
        <v>189</v>
      </c>
      <c r="K173" s="104">
        <v>182.7475</v>
      </c>
      <c r="L173" s="104">
        <v>283.87799999999999</v>
      </c>
      <c r="M173" s="104">
        <v>283.87799999999999</v>
      </c>
      <c r="N173" s="105">
        <v>0</v>
      </c>
      <c r="O173" s="106">
        <v>3</v>
      </c>
      <c r="P173" s="104">
        <v>218.3</v>
      </c>
      <c r="Q173" s="106">
        <v>4</v>
      </c>
      <c r="R173" s="104">
        <v>223.845</v>
      </c>
      <c r="S173" s="104">
        <v>5</v>
      </c>
      <c r="T173" s="107">
        <v>730.99</v>
      </c>
    </row>
    <row r="174" spans="1:20" s="68" customFormat="1" ht="86.25" outlineLevel="1" x14ac:dyDescent="0.3">
      <c r="A174" s="98" t="s">
        <v>915</v>
      </c>
      <c r="B174" s="99" t="s">
        <v>935</v>
      </c>
      <c r="C174" s="100" t="s">
        <v>365</v>
      </c>
      <c r="D174" s="101" t="s">
        <v>573</v>
      </c>
      <c r="E174" s="102" t="s">
        <v>571</v>
      </c>
      <c r="F174" s="101" t="s">
        <v>128</v>
      </c>
      <c r="G174" s="101" t="s">
        <v>137</v>
      </c>
      <c r="H174" s="103">
        <v>45261</v>
      </c>
      <c r="I174" s="103">
        <v>45268</v>
      </c>
      <c r="J174" s="102" t="s">
        <v>549</v>
      </c>
      <c r="K174" s="104">
        <v>136.003625</v>
      </c>
      <c r="L174" s="104">
        <v>329.74700000000001</v>
      </c>
      <c r="M174" s="104">
        <v>329.74700000000001</v>
      </c>
      <c r="N174" s="105">
        <v>0</v>
      </c>
      <c r="O174" s="106">
        <v>7</v>
      </c>
      <c r="P174" s="104">
        <v>423.4</v>
      </c>
      <c r="Q174" s="106">
        <v>8</v>
      </c>
      <c r="R174" s="104">
        <v>334.88</v>
      </c>
      <c r="S174" s="104">
        <v>0</v>
      </c>
      <c r="T174" s="107">
        <v>1088.029</v>
      </c>
    </row>
    <row r="175" spans="1:20" s="68" customFormat="1" ht="103.5" outlineLevel="1" x14ac:dyDescent="0.3">
      <c r="A175" s="98" t="s">
        <v>915</v>
      </c>
      <c r="B175" s="99" t="s">
        <v>936</v>
      </c>
      <c r="C175" s="100" t="s">
        <v>365</v>
      </c>
      <c r="D175" s="101" t="s">
        <v>573</v>
      </c>
      <c r="E175" s="102" t="s">
        <v>563</v>
      </c>
      <c r="F175" s="101" t="s">
        <v>128</v>
      </c>
      <c r="G175" s="101" t="s">
        <v>137</v>
      </c>
      <c r="H175" s="103">
        <v>45261</v>
      </c>
      <c r="I175" s="103">
        <v>45268</v>
      </c>
      <c r="J175" s="102" t="s">
        <v>549</v>
      </c>
      <c r="K175" s="104">
        <v>136.003625</v>
      </c>
      <c r="L175" s="104">
        <v>329.74700000000001</v>
      </c>
      <c r="M175" s="104">
        <v>329.74700000000001</v>
      </c>
      <c r="N175" s="105">
        <v>0</v>
      </c>
      <c r="O175" s="106">
        <v>7</v>
      </c>
      <c r="P175" s="104">
        <v>423.4</v>
      </c>
      <c r="Q175" s="106">
        <v>8</v>
      </c>
      <c r="R175" s="104">
        <v>334.88</v>
      </c>
      <c r="S175" s="104">
        <v>0</v>
      </c>
      <c r="T175" s="107">
        <v>1088.029</v>
      </c>
    </row>
    <row r="176" spans="1:20" s="68" customFormat="1" ht="69" outlineLevel="1" x14ac:dyDescent="0.3">
      <c r="A176" s="98" t="s">
        <v>915</v>
      </c>
      <c r="B176" s="99" t="s">
        <v>937</v>
      </c>
      <c r="C176" s="100" t="s">
        <v>365</v>
      </c>
      <c r="D176" s="101" t="s">
        <v>573</v>
      </c>
      <c r="E176" s="102" t="s">
        <v>1068</v>
      </c>
      <c r="F176" s="101" t="s">
        <v>128</v>
      </c>
      <c r="G176" s="101" t="s">
        <v>137</v>
      </c>
      <c r="H176" s="103">
        <v>45261</v>
      </c>
      <c r="I176" s="103">
        <v>45268</v>
      </c>
      <c r="J176" s="102" t="s">
        <v>549</v>
      </c>
      <c r="K176" s="104">
        <v>136.003625</v>
      </c>
      <c r="L176" s="104">
        <v>329.74700000000001</v>
      </c>
      <c r="M176" s="104">
        <v>329.74700000000001</v>
      </c>
      <c r="N176" s="105">
        <v>0</v>
      </c>
      <c r="O176" s="106">
        <v>7</v>
      </c>
      <c r="P176" s="104">
        <v>423.4</v>
      </c>
      <c r="Q176" s="106">
        <v>8</v>
      </c>
      <c r="R176" s="104">
        <v>334.88</v>
      </c>
      <c r="S176" s="104">
        <v>0</v>
      </c>
      <c r="T176" s="107">
        <v>1088.029</v>
      </c>
    </row>
    <row r="177" spans="1:20" s="68" customFormat="1" ht="51.75" outlineLevel="1" x14ac:dyDescent="0.3">
      <c r="A177" s="98" t="s">
        <v>938</v>
      </c>
      <c r="B177" s="99" t="s">
        <v>67</v>
      </c>
      <c r="C177" s="100" t="s">
        <v>365</v>
      </c>
      <c r="D177" s="101" t="s">
        <v>574</v>
      </c>
      <c r="E177" s="102" t="s">
        <v>575</v>
      </c>
      <c r="F177" s="101" t="s">
        <v>128</v>
      </c>
      <c r="G177" s="101" t="s">
        <v>137</v>
      </c>
      <c r="H177" s="103">
        <v>45196</v>
      </c>
      <c r="I177" s="103">
        <v>45199</v>
      </c>
      <c r="J177" s="102" t="s">
        <v>235</v>
      </c>
      <c r="K177" s="104">
        <v>33.832500000000003</v>
      </c>
      <c r="L177" s="104">
        <v>0</v>
      </c>
      <c r="M177" s="104">
        <v>0</v>
      </c>
      <c r="N177" s="105">
        <v>0</v>
      </c>
      <c r="O177" s="106">
        <v>3</v>
      </c>
      <c r="P177" s="104">
        <v>0</v>
      </c>
      <c r="Q177" s="106">
        <v>4</v>
      </c>
      <c r="R177" s="104">
        <v>135.33000000000001</v>
      </c>
      <c r="S177" s="104">
        <v>0</v>
      </c>
      <c r="T177" s="107">
        <v>135.33000000000001</v>
      </c>
    </row>
    <row r="178" spans="1:20" s="68" customFormat="1" ht="103.5" outlineLevel="1" x14ac:dyDescent="0.3">
      <c r="A178" s="98" t="s">
        <v>938</v>
      </c>
      <c r="B178" s="99" t="s">
        <v>68</v>
      </c>
      <c r="C178" s="100" t="s">
        <v>365</v>
      </c>
      <c r="D178" s="101" t="s">
        <v>574</v>
      </c>
      <c r="E178" s="102" t="s">
        <v>576</v>
      </c>
      <c r="F178" s="101" t="s">
        <v>128</v>
      </c>
      <c r="G178" s="101" t="s">
        <v>137</v>
      </c>
      <c r="H178" s="103">
        <v>45196</v>
      </c>
      <c r="I178" s="103">
        <v>45199</v>
      </c>
      <c r="J178" s="102" t="s">
        <v>235</v>
      </c>
      <c r="K178" s="104">
        <v>33.832500000000003</v>
      </c>
      <c r="L178" s="104">
        <v>0</v>
      </c>
      <c r="M178" s="104">
        <v>0</v>
      </c>
      <c r="N178" s="105">
        <v>0</v>
      </c>
      <c r="O178" s="106">
        <v>3</v>
      </c>
      <c r="P178" s="104">
        <v>0</v>
      </c>
      <c r="Q178" s="106">
        <v>4</v>
      </c>
      <c r="R178" s="104">
        <v>135.33000000000001</v>
      </c>
      <c r="S178" s="104">
        <v>0</v>
      </c>
      <c r="T178" s="107">
        <v>135.33000000000001</v>
      </c>
    </row>
    <row r="179" spans="1:20" s="68" customFormat="1" ht="69" outlineLevel="1" x14ac:dyDescent="0.3">
      <c r="A179" s="98" t="s">
        <v>938</v>
      </c>
      <c r="B179" s="99" t="s">
        <v>69</v>
      </c>
      <c r="C179" s="100" t="s">
        <v>365</v>
      </c>
      <c r="D179" s="101" t="s">
        <v>574</v>
      </c>
      <c r="E179" s="102" t="s">
        <v>577</v>
      </c>
      <c r="F179" s="101" t="s">
        <v>128</v>
      </c>
      <c r="G179" s="101" t="s">
        <v>137</v>
      </c>
      <c r="H179" s="103">
        <v>45196</v>
      </c>
      <c r="I179" s="103">
        <v>45199</v>
      </c>
      <c r="J179" s="102" t="s">
        <v>235</v>
      </c>
      <c r="K179" s="104">
        <v>33.832500000000003</v>
      </c>
      <c r="L179" s="104">
        <v>0</v>
      </c>
      <c r="M179" s="104">
        <v>0</v>
      </c>
      <c r="N179" s="105">
        <v>0</v>
      </c>
      <c r="O179" s="106">
        <v>3</v>
      </c>
      <c r="P179" s="104">
        <v>0</v>
      </c>
      <c r="Q179" s="106">
        <v>4</v>
      </c>
      <c r="R179" s="104">
        <v>135.33000000000001</v>
      </c>
      <c r="S179" s="104">
        <v>0</v>
      </c>
      <c r="T179" s="107">
        <v>135.33000000000001</v>
      </c>
    </row>
    <row r="180" spans="1:20" s="68" customFormat="1" ht="51.75" outlineLevel="1" x14ac:dyDescent="0.3">
      <c r="A180" s="98" t="s">
        <v>938</v>
      </c>
      <c r="B180" s="99" t="s">
        <v>939</v>
      </c>
      <c r="C180" s="100" t="s">
        <v>365</v>
      </c>
      <c r="D180" s="101" t="s">
        <v>578</v>
      </c>
      <c r="E180" s="102" t="s">
        <v>579</v>
      </c>
      <c r="F180" s="101" t="s">
        <v>128</v>
      </c>
      <c r="G180" s="101" t="s">
        <v>137</v>
      </c>
      <c r="H180" s="103">
        <v>45201</v>
      </c>
      <c r="I180" s="103">
        <v>45203</v>
      </c>
      <c r="J180" s="102" t="s">
        <v>139</v>
      </c>
      <c r="K180" s="104">
        <v>31.422000000000001</v>
      </c>
      <c r="L180" s="104">
        <v>0</v>
      </c>
      <c r="M180" s="104">
        <v>0</v>
      </c>
      <c r="N180" s="105">
        <v>0</v>
      </c>
      <c r="O180" s="106">
        <v>2</v>
      </c>
      <c r="P180" s="104">
        <v>0</v>
      </c>
      <c r="Q180" s="106">
        <v>3</v>
      </c>
      <c r="R180" s="104">
        <v>94.266000000000005</v>
      </c>
      <c r="S180" s="104">
        <v>0</v>
      </c>
      <c r="T180" s="107">
        <v>94.266000000000005</v>
      </c>
    </row>
    <row r="181" spans="1:20" s="68" customFormat="1" ht="69" outlineLevel="1" x14ac:dyDescent="0.3">
      <c r="A181" s="98" t="s">
        <v>938</v>
      </c>
      <c r="B181" s="99" t="s">
        <v>940</v>
      </c>
      <c r="C181" s="100" t="s">
        <v>365</v>
      </c>
      <c r="D181" s="101" t="s">
        <v>580</v>
      </c>
      <c r="E181" s="102" t="s">
        <v>581</v>
      </c>
      <c r="F181" s="101" t="s">
        <v>128</v>
      </c>
      <c r="G181" s="101" t="s">
        <v>137</v>
      </c>
      <c r="H181" s="103">
        <v>45214</v>
      </c>
      <c r="I181" s="103">
        <v>45226</v>
      </c>
      <c r="J181" s="102" t="s">
        <v>235</v>
      </c>
      <c r="K181" s="104">
        <v>78.068615384615384</v>
      </c>
      <c r="L181" s="104">
        <v>160.69399999999999</v>
      </c>
      <c r="M181" s="104">
        <v>160.69399999999999</v>
      </c>
      <c r="N181" s="105">
        <v>0</v>
      </c>
      <c r="O181" s="106">
        <v>12</v>
      </c>
      <c r="P181" s="104">
        <v>395.68400000000003</v>
      </c>
      <c r="Q181" s="106">
        <v>13</v>
      </c>
      <c r="R181" s="104">
        <v>458.51400000000001</v>
      </c>
      <c r="S181" s="104">
        <v>0</v>
      </c>
      <c r="T181" s="107">
        <v>1014.8920000000001</v>
      </c>
    </row>
    <row r="182" spans="1:20" s="68" customFormat="1" ht="69" outlineLevel="1" x14ac:dyDescent="0.3">
      <c r="A182" s="98" t="s">
        <v>938</v>
      </c>
      <c r="B182" s="99" t="s">
        <v>941</v>
      </c>
      <c r="C182" s="100" t="s">
        <v>365</v>
      </c>
      <c r="D182" s="101" t="s">
        <v>212</v>
      </c>
      <c r="E182" s="102" t="s">
        <v>213</v>
      </c>
      <c r="F182" s="101" t="s">
        <v>128</v>
      </c>
      <c r="G182" s="101" t="s">
        <v>137</v>
      </c>
      <c r="H182" s="103">
        <v>45200</v>
      </c>
      <c r="I182" s="103">
        <v>45204</v>
      </c>
      <c r="J182" s="102" t="s">
        <v>189</v>
      </c>
      <c r="K182" s="104">
        <v>52.351199999999992</v>
      </c>
      <c r="L182" s="104">
        <v>0</v>
      </c>
      <c r="M182" s="104">
        <v>0</v>
      </c>
      <c r="N182" s="105">
        <v>0</v>
      </c>
      <c r="O182" s="106">
        <v>4</v>
      </c>
      <c r="P182" s="104">
        <v>261.75599999999997</v>
      </c>
      <c r="Q182" s="106">
        <v>5</v>
      </c>
      <c r="R182" s="104">
        <v>0</v>
      </c>
      <c r="S182" s="104">
        <v>0</v>
      </c>
      <c r="T182" s="107">
        <v>261.75599999999997</v>
      </c>
    </row>
    <row r="183" spans="1:20" s="68" customFormat="1" ht="69" outlineLevel="1" x14ac:dyDescent="0.3">
      <c r="A183" s="98" t="s">
        <v>938</v>
      </c>
      <c r="B183" s="99" t="s">
        <v>942</v>
      </c>
      <c r="C183" s="100" t="s">
        <v>365</v>
      </c>
      <c r="D183" s="101" t="s">
        <v>582</v>
      </c>
      <c r="E183" s="102" t="s">
        <v>583</v>
      </c>
      <c r="F183" s="101" t="s">
        <v>128</v>
      </c>
      <c r="G183" s="101" t="s">
        <v>137</v>
      </c>
      <c r="H183" s="103">
        <v>45216</v>
      </c>
      <c r="I183" s="103">
        <v>45230</v>
      </c>
      <c r="J183" s="102" t="s">
        <v>235</v>
      </c>
      <c r="K183" s="104">
        <v>75.439666666666668</v>
      </c>
      <c r="L183" s="104">
        <v>171.345</v>
      </c>
      <c r="M183" s="104">
        <v>171.345</v>
      </c>
      <c r="N183" s="105">
        <v>0</v>
      </c>
      <c r="O183" s="106">
        <v>14</v>
      </c>
      <c r="P183" s="104">
        <v>447.44900000000001</v>
      </c>
      <c r="Q183" s="106">
        <v>15</v>
      </c>
      <c r="R183" s="104">
        <v>512.80100000000004</v>
      </c>
      <c r="S183" s="104">
        <v>0</v>
      </c>
      <c r="T183" s="107">
        <v>1131.595</v>
      </c>
    </row>
    <row r="184" spans="1:20" s="68" customFormat="1" ht="69" outlineLevel="1" x14ac:dyDescent="0.3">
      <c r="A184" s="98" t="s">
        <v>938</v>
      </c>
      <c r="B184" s="99" t="s">
        <v>943</v>
      </c>
      <c r="C184" s="100" t="s">
        <v>365</v>
      </c>
      <c r="D184" s="101" t="s">
        <v>210</v>
      </c>
      <c r="E184" s="102" t="s">
        <v>148</v>
      </c>
      <c r="F184" s="101" t="s">
        <v>128</v>
      </c>
      <c r="G184" s="101" t="s">
        <v>137</v>
      </c>
      <c r="H184" s="103">
        <v>45210</v>
      </c>
      <c r="I184" s="103">
        <v>45214</v>
      </c>
      <c r="J184" s="102" t="s">
        <v>211</v>
      </c>
      <c r="K184" s="104">
        <v>22.724600000000002</v>
      </c>
      <c r="L184" s="104">
        <v>0</v>
      </c>
      <c r="M184" s="104">
        <v>0</v>
      </c>
      <c r="N184" s="105">
        <v>0</v>
      </c>
      <c r="O184" s="106">
        <v>4</v>
      </c>
      <c r="P184" s="104">
        <v>113.623</v>
      </c>
      <c r="Q184" s="106">
        <v>5</v>
      </c>
      <c r="R184" s="104">
        <v>0</v>
      </c>
      <c r="S184" s="104">
        <v>0</v>
      </c>
      <c r="T184" s="107">
        <v>113.623</v>
      </c>
    </row>
    <row r="185" spans="1:20" s="68" customFormat="1" ht="51.75" outlineLevel="1" x14ac:dyDescent="0.3">
      <c r="A185" s="98" t="s">
        <v>938</v>
      </c>
      <c r="B185" s="99" t="s">
        <v>944</v>
      </c>
      <c r="C185" s="100" t="s">
        <v>365</v>
      </c>
      <c r="D185" s="101" t="s">
        <v>210</v>
      </c>
      <c r="E185" s="102" t="s">
        <v>153</v>
      </c>
      <c r="F185" s="101" t="s">
        <v>128</v>
      </c>
      <c r="G185" s="101" t="s">
        <v>137</v>
      </c>
      <c r="H185" s="103">
        <v>45210</v>
      </c>
      <c r="I185" s="103">
        <v>45214</v>
      </c>
      <c r="J185" s="102" t="s">
        <v>211</v>
      </c>
      <c r="K185" s="104">
        <v>22.724600000000002</v>
      </c>
      <c r="L185" s="104">
        <v>0</v>
      </c>
      <c r="M185" s="104">
        <v>0</v>
      </c>
      <c r="N185" s="105">
        <v>0</v>
      </c>
      <c r="O185" s="106">
        <v>4</v>
      </c>
      <c r="P185" s="104">
        <v>113.623</v>
      </c>
      <c r="Q185" s="106">
        <v>5</v>
      </c>
      <c r="R185" s="104">
        <v>0</v>
      </c>
      <c r="S185" s="104">
        <v>0</v>
      </c>
      <c r="T185" s="107">
        <v>113.623</v>
      </c>
    </row>
    <row r="186" spans="1:20" s="68" customFormat="1" ht="69" outlineLevel="1" x14ac:dyDescent="0.3">
      <c r="A186" s="98" t="s">
        <v>938</v>
      </c>
      <c r="B186" s="99" t="s">
        <v>945</v>
      </c>
      <c r="C186" s="100" t="s">
        <v>365</v>
      </c>
      <c r="D186" s="101" t="s">
        <v>580</v>
      </c>
      <c r="E186" s="102" t="s">
        <v>581</v>
      </c>
      <c r="F186" s="101" t="s">
        <v>128</v>
      </c>
      <c r="G186" s="101" t="s">
        <v>137</v>
      </c>
      <c r="H186" s="103">
        <v>45214</v>
      </c>
      <c r="I186" s="103">
        <v>45226</v>
      </c>
      <c r="J186" s="102" t="s">
        <v>235</v>
      </c>
      <c r="K186" s="104">
        <v>13.309846153846154</v>
      </c>
      <c r="L186" s="104">
        <v>0</v>
      </c>
      <c r="M186" s="104">
        <v>0</v>
      </c>
      <c r="N186" s="105">
        <v>0</v>
      </c>
      <c r="O186" s="106">
        <v>12</v>
      </c>
      <c r="P186" s="104">
        <v>0</v>
      </c>
      <c r="Q186" s="106">
        <v>13</v>
      </c>
      <c r="R186" s="104">
        <v>173.02799999999999</v>
      </c>
      <c r="S186" s="104">
        <v>0</v>
      </c>
      <c r="T186" s="107">
        <v>173.02799999999999</v>
      </c>
    </row>
    <row r="187" spans="1:20" s="68" customFormat="1" ht="103.5" outlineLevel="1" x14ac:dyDescent="0.3">
      <c r="A187" s="98" t="s">
        <v>938</v>
      </c>
      <c r="B187" s="99" t="s">
        <v>946</v>
      </c>
      <c r="C187" s="100" t="s">
        <v>365</v>
      </c>
      <c r="D187" s="101" t="s">
        <v>584</v>
      </c>
      <c r="E187" s="102" t="s">
        <v>585</v>
      </c>
      <c r="F187" s="101" t="s">
        <v>128</v>
      </c>
      <c r="G187" s="101" t="s">
        <v>137</v>
      </c>
      <c r="H187" s="103">
        <v>45236</v>
      </c>
      <c r="I187" s="103">
        <v>45240</v>
      </c>
      <c r="J187" s="102" t="s">
        <v>235</v>
      </c>
      <c r="K187" s="104">
        <v>34.605599999999995</v>
      </c>
      <c r="L187" s="104">
        <v>0</v>
      </c>
      <c r="M187" s="104">
        <v>0</v>
      </c>
      <c r="N187" s="105">
        <v>0</v>
      </c>
      <c r="O187" s="106">
        <v>4</v>
      </c>
      <c r="P187" s="104">
        <v>0</v>
      </c>
      <c r="Q187" s="106">
        <v>5</v>
      </c>
      <c r="R187" s="104">
        <v>173.02799999999999</v>
      </c>
      <c r="S187" s="104">
        <v>0</v>
      </c>
      <c r="T187" s="107">
        <v>173.02799999999999</v>
      </c>
    </row>
    <row r="188" spans="1:20" s="68" customFormat="1" ht="120.75" outlineLevel="1" x14ac:dyDescent="0.3">
      <c r="A188" s="98" t="s">
        <v>938</v>
      </c>
      <c r="B188" s="99" t="s">
        <v>947</v>
      </c>
      <c r="C188" s="100" t="s">
        <v>365</v>
      </c>
      <c r="D188" s="101" t="s">
        <v>584</v>
      </c>
      <c r="E188" s="102" t="s">
        <v>586</v>
      </c>
      <c r="F188" s="101" t="s">
        <v>128</v>
      </c>
      <c r="G188" s="101" t="s">
        <v>137</v>
      </c>
      <c r="H188" s="103">
        <v>45236</v>
      </c>
      <c r="I188" s="103">
        <v>45240</v>
      </c>
      <c r="J188" s="102" t="s">
        <v>235</v>
      </c>
      <c r="K188" s="104">
        <v>34.605599999999995</v>
      </c>
      <c r="L188" s="104">
        <v>0</v>
      </c>
      <c r="M188" s="104">
        <v>0</v>
      </c>
      <c r="N188" s="105">
        <v>0</v>
      </c>
      <c r="O188" s="106">
        <v>4</v>
      </c>
      <c r="P188" s="104">
        <v>0</v>
      </c>
      <c r="Q188" s="106">
        <v>5</v>
      </c>
      <c r="R188" s="104">
        <v>173.02799999999999</v>
      </c>
      <c r="S188" s="104">
        <v>0</v>
      </c>
      <c r="T188" s="107">
        <v>173.02799999999999</v>
      </c>
    </row>
    <row r="189" spans="1:20" s="68" customFormat="1" ht="103.5" outlineLevel="1" x14ac:dyDescent="0.3">
      <c r="A189" s="98" t="s">
        <v>938</v>
      </c>
      <c r="B189" s="99" t="s">
        <v>948</v>
      </c>
      <c r="C189" s="100" t="s">
        <v>365</v>
      </c>
      <c r="D189" s="101" t="s">
        <v>584</v>
      </c>
      <c r="E189" s="102" t="s">
        <v>587</v>
      </c>
      <c r="F189" s="101" t="s">
        <v>128</v>
      </c>
      <c r="G189" s="101" t="s">
        <v>137</v>
      </c>
      <c r="H189" s="103">
        <v>45236</v>
      </c>
      <c r="I189" s="103">
        <v>45240</v>
      </c>
      <c r="J189" s="102" t="s">
        <v>235</v>
      </c>
      <c r="K189" s="104">
        <v>34.605599999999995</v>
      </c>
      <c r="L189" s="104">
        <v>0</v>
      </c>
      <c r="M189" s="104">
        <v>0</v>
      </c>
      <c r="N189" s="105">
        <v>0</v>
      </c>
      <c r="O189" s="106">
        <v>4</v>
      </c>
      <c r="P189" s="104">
        <v>0</v>
      </c>
      <c r="Q189" s="106">
        <v>5</v>
      </c>
      <c r="R189" s="104">
        <v>173.02799999999999</v>
      </c>
      <c r="S189" s="104">
        <v>0</v>
      </c>
      <c r="T189" s="107">
        <v>173.02799999999999</v>
      </c>
    </row>
    <row r="190" spans="1:20" s="68" customFormat="1" ht="86.25" outlineLevel="1" x14ac:dyDescent="0.3">
      <c r="A190" s="98" t="s">
        <v>938</v>
      </c>
      <c r="B190" s="99" t="s">
        <v>949</v>
      </c>
      <c r="C190" s="100" t="s">
        <v>365</v>
      </c>
      <c r="D190" s="101" t="s">
        <v>584</v>
      </c>
      <c r="E190" s="102" t="s">
        <v>600</v>
      </c>
      <c r="F190" s="101" t="s">
        <v>128</v>
      </c>
      <c r="G190" s="101" t="s">
        <v>137</v>
      </c>
      <c r="H190" s="103">
        <v>45236</v>
      </c>
      <c r="I190" s="103">
        <v>45240</v>
      </c>
      <c r="J190" s="102" t="s">
        <v>235</v>
      </c>
      <c r="K190" s="104">
        <v>34.605599999999995</v>
      </c>
      <c r="L190" s="104">
        <v>0</v>
      </c>
      <c r="M190" s="104">
        <v>0</v>
      </c>
      <c r="N190" s="105">
        <v>0</v>
      </c>
      <c r="O190" s="106">
        <v>4</v>
      </c>
      <c r="P190" s="104">
        <v>0</v>
      </c>
      <c r="Q190" s="106">
        <v>5</v>
      </c>
      <c r="R190" s="104">
        <v>173.02799999999999</v>
      </c>
      <c r="S190" s="104">
        <v>0</v>
      </c>
      <c r="T190" s="107">
        <v>173.02799999999999</v>
      </c>
    </row>
    <row r="191" spans="1:20" s="68" customFormat="1" ht="69" outlineLevel="1" x14ac:dyDescent="0.3">
      <c r="A191" s="98" t="s">
        <v>938</v>
      </c>
      <c r="B191" s="99" t="s">
        <v>950</v>
      </c>
      <c r="C191" s="100" t="s">
        <v>365</v>
      </c>
      <c r="D191" s="101" t="s">
        <v>588</v>
      </c>
      <c r="E191" s="102" t="s">
        <v>148</v>
      </c>
      <c r="F191" s="101" t="s">
        <v>128</v>
      </c>
      <c r="G191" s="101" t="s">
        <v>137</v>
      </c>
      <c r="H191" s="103">
        <v>45236</v>
      </c>
      <c r="I191" s="103">
        <v>45240</v>
      </c>
      <c r="J191" s="102" t="s">
        <v>235</v>
      </c>
      <c r="K191" s="104">
        <v>34.605599999999995</v>
      </c>
      <c r="L191" s="104">
        <v>0</v>
      </c>
      <c r="M191" s="104">
        <v>0</v>
      </c>
      <c r="N191" s="105">
        <v>0</v>
      </c>
      <c r="O191" s="106">
        <v>4</v>
      </c>
      <c r="P191" s="104">
        <v>0</v>
      </c>
      <c r="Q191" s="106">
        <v>5</v>
      </c>
      <c r="R191" s="104">
        <v>173.02799999999999</v>
      </c>
      <c r="S191" s="104">
        <v>0</v>
      </c>
      <c r="T191" s="107">
        <v>173.02799999999999</v>
      </c>
    </row>
    <row r="192" spans="1:20" s="68" customFormat="1" ht="49.5" customHeight="1" outlineLevel="1" x14ac:dyDescent="0.3">
      <c r="A192" s="98" t="s">
        <v>938</v>
      </c>
      <c r="B192" s="99" t="s">
        <v>951</v>
      </c>
      <c r="C192" s="100" t="s">
        <v>365</v>
      </c>
      <c r="D192" s="101" t="s">
        <v>589</v>
      </c>
      <c r="E192" s="102" t="s">
        <v>590</v>
      </c>
      <c r="F192" s="101" t="s">
        <v>128</v>
      </c>
      <c r="G192" s="101" t="s">
        <v>137</v>
      </c>
      <c r="H192" s="103">
        <v>45249</v>
      </c>
      <c r="I192" s="103">
        <v>45252</v>
      </c>
      <c r="J192" s="102" t="s">
        <v>116</v>
      </c>
      <c r="K192" s="104">
        <v>121.50375</v>
      </c>
      <c r="L192" s="104">
        <v>221.36500000000001</v>
      </c>
      <c r="M192" s="104">
        <v>221.36500000000001</v>
      </c>
      <c r="N192" s="105">
        <v>0</v>
      </c>
      <c r="O192" s="106">
        <v>3</v>
      </c>
      <c r="P192" s="104">
        <v>143.94800000000001</v>
      </c>
      <c r="Q192" s="106">
        <v>4</v>
      </c>
      <c r="R192" s="104">
        <v>120.702</v>
      </c>
      <c r="S192" s="104">
        <v>0</v>
      </c>
      <c r="T192" s="107">
        <v>486.01499999999999</v>
      </c>
    </row>
    <row r="193" spans="1:20" s="68" customFormat="1" ht="69" outlineLevel="1" x14ac:dyDescent="0.3">
      <c r="A193" s="98" t="s">
        <v>938</v>
      </c>
      <c r="B193" s="99" t="s">
        <v>952</v>
      </c>
      <c r="C193" s="100" t="s">
        <v>365</v>
      </c>
      <c r="D193" s="101" t="s">
        <v>589</v>
      </c>
      <c r="E193" s="102" t="s">
        <v>213</v>
      </c>
      <c r="F193" s="101" t="s">
        <v>128</v>
      </c>
      <c r="G193" s="101" t="s">
        <v>137</v>
      </c>
      <c r="H193" s="103">
        <v>45249</v>
      </c>
      <c r="I193" s="103">
        <v>45252</v>
      </c>
      <c r="J193" s="102" t="s">
        <v>116</v>
      </c>
      <c r="K193" s="104">
        <v>121.50375</v>
      </c>
      <c r="L193" s="104">
        <v>221.36500000000001</v>
      </c>
      <c r="M193" s="104">
        <v>221.36500000000001</v>
      </c>
      <c r="N193" s="105">
        <v>0</v>
      </c>
      <c r="O193" s="106">
        <v>3</v>
      </c>
      <c r="P193" s="104">
        <v>143.94800000000001</v>
      </c>
      <c r="Q193" s="106">
        <v>4</v>
      </c>
      <c r="R193" s="104">
        <v>120.702</v>
      </c>
      <c r="S193" s="104">
        <v>0</v>
      </c>
      <c r="T193" s="107">
        <v>486.01499999999999</v>
      </c>
    </row>
    <row r="194" spans="1:20" s="68" customFormat="1" ht="34.5" outlineLevel="1" x14ac:dyDescent="0.3">
      <c r="A194" s="98" t="s">
        <v>938</v>
      </c>
      <c r="B194" s="99" t="s">
        <v>953</v>
      </c>
      <c r="C194" s="100" t="s">
        <v>365</v>
      </c>
      <c r="D194" s="101" t="s">
        <v>591</v>
      </c>
      <c r="E194" s="102" t="s">
        <v>153</v>
      </c>
      <c r="F194" s="101" t="s">
        <v>128</v>
      </c>
      <c r="G194" s="101" t="s">
        <v>137</v>
      </c>
      <c r="H194" s="103">
        <v>45243</v>
      </c>
      <c r="I194" s="103">
        <v>45247</v>
      </c>
      <c r="J194" s="102" t="s">
        <v>814</v>
      </c>
      <c r="K194" s="104">
        <v>158.47740000000002</v>
      </c>
      <c r="L194" s="104">
        <v>585.33100000000002</v>
      </c>
      <c r="M194" s="104">
        <v>585.33100000000002</v>
      </c>
      <c r="N194" s="105">
        <v>0</v>
      </c>
      <c r="O194" s="106">
        <v>4</v>
      </c>
      <c r="P194" s="104">
        <v>84.144000000000005</v>
      </c>
      <c r="Q194" s="106">
        <v>5</v>
      </c>
      <c r="R194" s="104">
        <v>122.91200000000001</v>
      </c>
      <c r="S194" s="104">
        <v>0</v>
      </c>
      <c r="T194" s="107">
        <v>792.38700000000006</v>
      </c>
    </row>
    <row r="195" spans="1:20" s="68" customFormat="1" ht="117.75" customHeight="1" outlineLevel="1" x14ac:dyDescent="0.3">
      <c r="A195" s="98" t="s">
        <v>938</v>
      </c>
      <c r="B195" s="99" t="s">
        <v>954</v>
      </c>
      <c r="C195" s="100" t="s">
        <v>365</v>
      </c>
      <c r="D195" s="101" t="s">
        <v>592</v>
      </c>
      <c r="E195" s="102" t="s">
        <v>593</v>
      </c>
      <c r="F195" s="101" t="s">
        <v>137</v>
      </c>
      <c r="G195" s="101" t="s">
        <v>128</v>
      </c>
      <c r="H195" s="103">
        <v>45222</v>
      </c>
      <c r="I195" s="103">
        <v>45233</v>
      </c>
      <c r="J195" s="102" t="s">
        <v>109</v>
      </c>
      <c r="K195" s="104">
        <v>0</v>
      </c>
      <c r="L195" s="104">
        <v>0</v>
      </c>
      <c r="M195" s="104">
        <v>0</v>
      </c>
      <c r="N195" s="105">
        <v>0</v>
      </c>
      <c r="O195" s="106">
        <v>11</v>
      </c>
      <c r="P195" s="104">
        <v>0</v>
      </c>
      <c r="Q195" s="106">
        <v>12</v>
      </c>
      <c r="R195" s="104">
        <v>0</v>
      </c>
      <c r="S195" s="104">
        <v>0</v>
      </c>
      <c r="T195" s="107">
        <v>0</v>
      </c>
    </row>
    <row r="196" spans="1:20" s="68" customFormat="1" ht="69" outlineLevel="1" x14ac:dyDescent="0.3">
      <c r="A196" s="98" t="s">
        <v>938</v>
      </c>
      <c r="B196" s="99" t="s">
        <v>955</v>
      </c>
      <c r="C196" s="100" t="s">
        <v>365</v>
      </c>
      <c r="D196" s="101" t="s">
        <v>594</v>
      </c>
      <c r="E196" s="102" t="s">
        <v>595</v>
      </c>
      <c r="F196" s="101" t="s">
        <v>128</v>
      </c>
      <c r="G196" s="101" t="s">
        <v>137</v>
      </c>
      <c r="H196" s="103">
        <v>45258</v>
      </c>
      <c r="I196" s="103">
        <v>45260</v>
      </c>
      <c r="J196" s="102" t="s">
        <v>596</v>
      </c>
      <c r="K196" s="104">
        <v>24.144666666666666</v>
      </c>
      <c r="L196" s="104">
        <v>0</v>
      </c>
      <c r="M196" s="104">
        <v>0</v>
      </c>
      <c r="N196" s="105">
        <v>0</v>
      </c>
      <c r="O196" s="106">
        <v>2</v>
      </c>
      <c r="P196" s="104">
        <v>0</v>
      </c>
      <c r="Q196" s="106">
        <v>3</v>
      </c>
      <c r="R196" s="104">
        <v>72.433999999999997</v>
      </c>
      <c r="S196" s="104">
        <v>0</v>
      </c>
      <c r="T196" s="107">
        <v>72.433999999999997</v>
      </c>
    </row>
    <row r="197" spans="1:20" s="68" customFormat="1" ht="51.75" outlineLevel="1" x14ac:dyDescent="0.3">
      <c r="A197" s="98" t="s">
        <v>938</v>
      </c>
      <c r="B197" s="99" t="s">
        <v>956</v>
      </c>
      <c r="C197" s="100" t="s">
        <v>365</v>
      </c>
      <c r="D197" s="101" t="s">
        <v>597</v>
      </c>
      <c r="E197" s="102" t="s">
        <v>575</v>
      </c>
      <c r="F197" s="101" t="s">
        <v>128</v>
      </c>
      <c r="G197" s="101" t="s">
        <v>137</v>
      </c>
      <c r="H197" s="103">
        <v>45258</v>
      </c>
      <c r="I197" s="103">
        <v>45260</v>
      </c>
      <c r="J197" s="102" t="s">
        <v>596</v>
      </c>
      <c r="K197" s="104">
        <v>24.144666666666666</v>
      </c>
      <c r="L197" s="104">
        <v>0</v>
      </c>
      <c r="M197" s="104">
        <v>0</v>
      </c>
      <c r="N197" s="105">
        <v>0</v>
      </c>
      <c r="O197" s="106">
        <v>2</v>
      </c>
      <c r="P197" s="104">
        <v>0</v>
      </c>
      <c r="Q197" s="106">
        <v>3</v>
      </c>
      <c r="R197" s="104">
        <v>72.433999999999997</v>
      </c>
      <c r="S197" s="104">
        <v>0</v>
      </c>
      <c r="T197" s="107">
        <v>72.433999999999997</v>
      </c>
    </row>
    <row r="198" spans="1:20" s="68" customFormat="1" ht="69" outlineLevel="1" x14ac:dyDescent="0.3">
      <c r="A198" s="98" t="s">
        <v>938</v>
      </c>
      <c r="B198" s="99" t="s">
        <v>957</v>
      </c>
      <c r="C198" s="100" t="s">
        <v>365</v>
      </c>
      <c r="D198" s="101" t="s">
        <v>597</v>
      </c>
      <c r="E198" s="102" t="s">
        <v>213</v>
      </c>
      <c r="F198" s="101" t="s">
        <v>128</v>
      </c>
      <c r="G198" s="101" t="s">
        <v>137</v>
      </c>
      <c r="H198" s="103">
        <v>45258</v>
      </c>
      <c r="I198" s="103">
        <v>45260</v>
      </c>
      <c r="J198" s="102" t="s">
        <v>596</v>
      </c>
      <c r="K198" s="104">
        <v>24.144666666666666</v>
      </c>
      <c r="L198" s="104">
        <v>0</v>
      </c>
      <c r="M198" s="104">
        <v>0</v>
      </c>
      <c r="N198" s="105">
        <v>0</v>
      </c>
      <c r="O198" s="106">
        <v>2</v>
      </c>
      <c r="P198" s="104">
        <v>0</v>
      </c>
      <c r="Q198" s="106">
        <v>3</v>
      </c>
      <c r="R198" s="104">
        <v>72.433999999999997</v>
      </c>
      <c r="S198" s="104">
        <v>0</v>
      </c>
      <c r="T198" s="107">
        <v>72.433999999999997</v>
      </c>
    </row>
    <row r="199" spans="1:20" s="68" customFormat="1" ht="69" outlineLevel="1" x14ac:dyDescent="0.3">
      <c r="A199" s="98" t="s">
        <v>938</v>
      </c>
      <c r="B199" s="99" t="s">
        <v>958</v>
      </c>
      <c r="C199" s="100" t="s">
        <v>365</v>
      </c>
      <c r="D199" s="101" t="s">
        <v>597</v>
      </c>
      <c r="E199" s="102" t="s">
        <v>598</v>
      </c>
      <c r="F199" s="101" t="s">
        <v>128</v>
      </c>
      <c r="G199" s="101" t="s">
        <v>137</v>
      </c>
      <c r="H199" s="103">
        <v>45258</v>
      </c>
      <c r="I199" s="103">
        <v>45260</v>
      </c>
      <c r="J199" s="102" t="s">
        <v>596</v>
      </c>
      <c r="K199" s="104">
        <v>24.144666666666666</v>
      </c>
      <c r="L199" s="104">
        <v>0</v>
      </c>
      <c r="M199" s="104">
        <v>0</v>
      </c>
      <c r="N199" s="105">
        <v>0</v>
      </c>
      <c r="O199" s="106">
        <v>2</v>
      </c>
      <c r="P199" s="104">
        <v>0</v>
      </c>
      <c r="Q199" s="106">
        <v>3</v>
      </c>
      <c r="R199" s="104">
        <v>72.433999999999997</v>
      </c>
      <c r="S199" s="104">
        <v>0</v>
      </c>
      <c r="T199" s="107">
        <v>72.433999999999997</v>
      </c>
    </row>
    <row r="200" spans="1:20" s="68" customFormat="1" ht="103.5" outlineLevel="1" x14ac:dyDescent="0.3">
      <c r="A200" s="98" t="s">
        <v>938</v>
      </c>
      <c r="B200" s="99" t="s">
        <v>959</v>
      </c>
      <c r="C200" s="100" t="s">
        <v>365</v>
      </c>
      <c r="D200" s="101" t="s">
        <v>597</v>
      </c>
      <c r="E200" s="102" t="s">
        <v>576</v>
      </c>
      <c r="F200" s="101" t="s">
        <v>128</v>
      </c>
      <c r="G200" s="101" t="s">
        <v>137</v>
      </c>
      <c r="H200" s="103">
        <v>45258</v>
      </c>
      <c r="I200" s="103">
        <v>45260</v>
      </c>
      <c r="J200" s="102" t="s">
        <v>596</v>
      </c>
      <c r="K200" s="104">
        <v>152.38166666666666</v>
      </c>
      <c r="L200" s="104">
        <v>314.31900000000002</v>
      </c>
      <c r="M200" s="104">
        <v>314.31900000000002</v>
      </c>
      <c r="N200" s="105">
        <v>0</v>
      </c>
      <c r="O200" s="106">
        <v>2</v>
      </c>
      <c r="P200" s="104">
        <v>70.391999999999996</v>
      </c>
      <c r="Q200" s="106">
        <v>3</v>
      </c>
      <c r="R200" s="104">
        <v>72.433999999999997</v>
      </c>
      <c r="S200" s="104">
        <v>0</v>
      </c>
      <c r="T200" s="107">
        <v>457.14499999999998</v>
      </c>
    </row>
    <row r="201" spans="1:20" s="68" customFormat="1" ht="86.25" outlineLevel="1" x14ac:dyDescent="0.3">
      <c r="A201" s="98" t="s">
        <v>938</v>
      </c>
      <c r="B201" s="99" t="s">
        <v>960</v>
      </c>
      <c r="C201" s="100" t="s">
        <v>365</v>
      </c>
      <c r="D201" s="101" t="s">
        <v>599</v>
      </c>
      <c r="E201" s="102" t="s">
        <v>601</v>
      </c>
      <c r="F201" s="101" t="s">
        <v>137</v>
      </c>
      <c r="G201" s="101" t="s">
        <v>128</v>
      </c>
      <c r="H201" s="103">
        <v>45250</v>
      </c>
      <c r="I201" s="103">
        <v>45254</v>
      </c>
      <c r="J201" s="102" t="s">
        <v>733</v>
      </c>
      <c r="K201" s="104">
        <v>0</v>
      </c>
      <c r="L201" s="104">
        <v>0</v>
      </c>
      <c r="M201" s="104">
        <v>0</v>
      </c>
      <c r="N201" s="105">
        <v>0</v>
      </c>
      <c r="O201" s="106">
        <v>4</v>
      </c>
      <c r="P201" s="104">
        <v>0</v>
      </c>
      <c r="Q201" s="106">
        <v>5</v>
      </c>
      <c r="R201" s="104">
        <v>0</v>
      </c>
      <c r="S201" s="104">
        <v>0</v>
      </c>
      <c r="T201" s="107">
        <v>0</v>
      </c>
    </row>
    <row r="202" spans="1:20" s="68" customFormat="1" ht="103.5" outlineLevel="1" x14ac:dyDescent="0.3">
      <c r="A202" s="98" t="s">
        <v>938</v>
      </c>
      <c r="B202" s="99" t="s">
        <v>961</v>
      </c>
      <c r="C202" s="100" t="s">
        <v>365</v>
      </c>
      <c r="D202" s="101" t="s">
        <v>602</v>
      </c>
      <c r="E202" s="102" t="s">
        <v>585</v>
      </c>
      <c r="F202" s="101" t="s">
        <v>137</v>
      </c>
      <c r="G202" s="101" t="s">
        <v>128</v>
      </c>
      <c r="H202" s="103">
        <v>45250</v>
      </c>
      <c r="I202" s="103">
        <v>45254</v>
      </c>
      <c r="J202" s="102" t="s">
        <v>109</v>
      </c>
      <c r="K202" s="104">
        <v>0</v>
      </c>
      <c r="L202" s="104">
        <v>0</v>
      </c>
      <c r="M202" s="104">
        <v>0</v>
      </c>
      <c r="N202" s="105">
        <v>0</v>
      </c>
      <c r="O202" s="106">
        <v>4</v>
      </c>
      <c r="P202" s="104">
        <v>0</v>
      </c>
      <c r="Q202" s="106">
        <v>5</v>
      </c>
      <c r="R202" s="104">
        <v>0</v>
      </c>
      <c r="S202" s="104">
        <v>0</v>
      </c>
      <c r="T202" s="107">
        <v>0</v>
      </c>
    </row>
    <row r="203" spans="1:20" s="68" customFormat="1" ht="69" outlineLevel="1" x14ac:dyDescent="0.3">
      <c r="A203" s="98" t="s">
        <v>938</v>
      </c>
      <c r="B203" s="99" t="s">
        <v>962</v>
      </c>
      <c r="C203" s="100" t="s">
        <v>365</v>
      </c>
      <c r="D203" s="101" t="s">
        <v>603</v>
      </c>
      <c r="E203" s="102" t="s">
        <v>604</v>
      </c>
      <c r="F203" s="101" t="s">
        <v>128</v>
      </c>
      <c r="G203" s="101" t="s">
        <v>137</v>
      </c>
      <c r="H203" s="103">
        <v>45259</v>
      </c>
      <c r="I203" s="103">
        <v>45262</v>
      </c>
      <c r="J203" s="102" t="s">
        <v>235</v>
      </c>
      <c r="K203" s="104">
        <v>95.679000000000002</v>
      </c>
      <c r="L203" s="104">
        <v>98.88</v>
      </c>
      <c r="M203" s="104">
        <v>98.88</v>
      </c>
      <c r="N203" s="105">
        <v>0</v>
      </c>
      <c r="O203" s="106">
        <v>3</v>
      </c>
      <c r="P203" s="104">
        <v>145.376</v>
      </c>
      <c r="Q203" s="106">
        <v>4</v>
      </c>
      <c r="R203" s="104">
        <v>138.46</v>
      </c>
      <c r="S203" s="104">
        <v>0</v>
      </c>
      <c r="T203" s="107">
        <v>382.71600000000001</v>
      </c>
    </row>
    <row r="204" spans="1:20" s="68" customFormat="1" ht="51.75" outlineLevel="1" x14ac:dyDescent="0.3">
      <c r="A204" s="98" t="s">
        <v>938</v>
      </c>
      <c r="B204" s="99" t="s">
        <v>963</v>
      </c>
      <c r="C204" s="100" t="s">
        <v>365</v>
      </c>
      <c r="D204" s="101" t="s">
        <v>605</v>
      </c>
      <c r="E204" s="102" t="s">
        <v>590</v>
      </c>
      <c r="F204" s="101" t="s">
        <v>128</v>
      </c>
      <c r="G204" s="101" t="s">
        <v>137</v>
      </c>
      <c r="H204" s="103">
        <v>45257</v>
      </c>
      <c r="I204" s="103">
        <v>45259</v>
      </c>
      <c r="J204" s="102" t="s">
        <v>235</v>
      </c>
      <c r="K204" s="104">
        <v>129.25333333333333</v>
      </c>
      <c r="L204" s="104">
        <v>148.92400000000001</v>
      </c>
      <c r="M204" s="104">
        <v>148.92400000000001</v>
      </c>
      <c r="N204" s="105">
        <v>0</v>
      </c>
      <c r="O204" s="106">
        <v>2</v>
      </c>
      <c r="P204" s="104">
        <v>134.976</v>
      </c>
      <c r="Q204" s="106">
        <v>3</v>
      </c>
      <c r="R204" s="104">
        <v>103.86</v>
      </c>
      <c r="S204" s="104">
        <v>0</v>
      </c>
      <c r="T204" s="107">
        <v>387.76</v>
      </c>
    </row>
    <row r="205" spans="1:20" s="68" customFormat="1" ht="69" outlineLevel="1" x14ac:dyDescent="0.3">
      <c r="A205" s="98" t="s">
        <v>938</v>
      </c>
      <c r="B205" s="99" t="s">
        <v>964</v>
      </c>
      <c r="C205" s="100" t="s">
        <v>365</v>
      </c>
      <c r="D205" s="101" t="s">
        <v>606</v>
      </c>
      <c r="E205" s="102" t="s">
        <v>590</v>
      </c>
      <c r="F205" s="101" t="s">
        <v>137</v>
      </c>
      <c r="G205" s="101" t="s">
        <v>128</v>
      </c>
      <c r="H205" s="103">
        <v>45272</v>
      </c>
      <c r="I205" s="103">
        <v>45277</v>
      </c>
      <c r="J205" s="102" t="s">
        <v>607</v>
      </c>
      <c r="K205" s="104">
        <v>0</v>
      </c>
      <c r="L205" s="104">
        <v>0</v>
      </c>
      <c r="M205" s="104">
        <v>0</v>
      </c>
      <c r="N205" s="105">
        <v>0</v>
      </c>
      <c r="O205" s="106">
        <v>5</v>
      </c>
      <c r="P205" s="104">
        <v>0</v>
      </c>
      <c r="Q205" s="106">
        <v>6</v>
      </c>
      <c r="R205" s="104">
        <v>0</v>
      </c>
      <c r="S205" s="104">
        <v>0</v>
      </c>
      <c r="T205" s="107">
        <v>0</v>
      </c>
    </row>
    <row r="206" spans="1:20" s="68" customFormat="1" ht="51.75" outlineLevel="1" x14ac:dyDescent="0.3">
      <c r="A206" s="98" t="s">
        <v>965</v>
      </c>
      <c r="B206" s="99" t="s">
        <v>70</v>
      </c>
      <c r="C206" s="100" t="s">
        <v>365</v>
      </c>
      <c r="D206" s="101" t="s">
        <v>608</v>
      </c>
      <c r="E206" s="102" t="s">
        <v>609</v>
      </c>
      <c r="F206" s="101" t="s">
        <v>128</v>
      </c>
      <c r="G206" s="101" t="s">
        <v>137</v>
      </c>
      <c r="H206" s="103">
        <v>45238</v>
      </c>
      <c r="I206" s="103">
        <v>45241</v>
      </c>
      <c r="J206" s="102" t="s">
        <v>110</v>
      </c>
      <c r="K206" s="104">
        <v>163.54124999999999</v>
      </c>
      <c r="L206" s="104">
        <v>181.679</v>
      </c>
      <c r="M206" s="104">
        <v>181.679</v>
      </c>
      <c r="N206" s="105">
        <v>0</v>
      </c>
      <c r="O206" s="106">
        <v>3</v>
      </c>
      <c r="P206" s="104">
        <v>235.20099999999999</v>
      </c>
      <c r="Q206" s="106">
        <v>4</v>
      </c>
      <c r="R206" s="104">
        <v>236.04499999999999</v>
      </c>
      <c r="S206" s="104">
        <v>1.24</v>
      </c>
      <c r="T206" s="107">
        <v>654.16499999999996</v>
      </c>
    </row>
    <row r="207" spans="1:20" s="68" customFormat="1" ht="69" outlineLevel="1" x14ac:dyDescent="0.3">
      <c r="A207" s="98" t="s">
        <v>966</v>
      </c>
      <c r="B207" s="99" t="s">
        <v>71</v>
      </c>
      <c r="C207" s="100" t="s">
        <v>365</v>
      </c>
      <c r="D207" s="101" t="s">
        <v>610</v>
      </c>
      <c r="E207" s="102" t="s">
        <v>611</v>
      </c>
      <c r="F207" s="101" t="s">
        <v>128</v>
      </c>
      <c r="G207" s="101" t="s">
        <v>137</v>
      </c>
      <c r="H207" s="103">
        <v>45208</v>
      </c>
      <c r="I207" s="103">
        <v>45212</v>
      </c>
      <c r="J207" s="102" t="s">
        <v>612</v>
      </c>
      <c r="K207" s="104">
        <v>117.78979999999999</v>
      </c>
      <c r="L207" s="104">
        <v>246.66200000000001</v>
      </c>
      <c r="M207" s="104">
        <v>246.66200000000001</v>
      </c>
      <c r="N207" s="105">
        <v>0</v>
      </c>
      <c r="O207" s="106">
        <v>4</v>
      </c>
      <c r="P207" s="104">
        <v>0</v>
      </c>
      <c r="Q207" s="106">
        <v>5</v>
      </c>
      <c r="R207" s="104">
        <v>342.28699999999998</v>
      </c>
      <c r="S207" s="104">
        <v>0</v>
      </c>
      <c r="T207" s="107">
        <v>588.94899999999996</v>
      </c>
    </row>
    <row r="208" spans="1:20" s="68" customFormat="1" ht="69" outlineLevel="1" x14ac:dyDescent="0.3">
      <c r="A208" s="98" t="s">
        <v>966</v>
      </c>
      <c r="B208" s="99" t="s">
        <v>72</v>
      </c>
      <c r="C208" s="100" t="s">
        <v>365</v>
      </c>
      <c r="D208" s="101" t="s">
        <v>610</v>
      </c>
      <c r="E208" s="102" t="s">
        <v>613</v>
      </c>
      <c r="F208" s="101" t="s">
        <v>128</v>
      </c>
      <c r="G208" s="101" t="s">
        <v>137</v>
      </c>
      <c r="H208" s="103">
        <v>45208</v>
      </c>
      <c r="I208" s="103">
        <v>45212</v>
      </c>
      <c r="J208" s="102" t="s">
        <v>612</v>
      </c>
      <c r="K208" s="104">
        <v>117.78979999999999</v>
      </c>
      <c r="L208" s="104">
        <v>246.66200000000001</v>
      </c>
      <c r="M208" s="104">
        <v>246.66200000000001</v>
      </c>
      <c r="N208" s="105">
        <v>0</v>
      </c>
      <c r="O208" s="106">
        <v>4</v>
      </c>
      <c r="P208" s="104">
        <v>0</v>
      </c>
      <c r="Q208" s="106">
        <v>5</v>
      </c>
      <c r="R208" s="104">
        <v>342.28699999999998</v>
      </c>
      <c r="S208" s="104">
        <v>0</v>
      </c>
      <c r="T208" s="107">
        <v>588.94899999999996</v>
      </c>
    </row>
    <row r="209" spans="1:20" s="68" customFormat="1" ht="86.25" outlineLevel="1" x14ac:dyDescent="0.3">
      <c r="A209" s="98" t="s">
        <v>966</v>
      </c>
      <c r="B209" s="99" t="s">
        <v>73</v>
      </c>
      <c r="C209" s="100" t="s">
        <v>365</v>
      </c>
      <c r="D209" s="101" t="s">
        <v>614</v>
      </c>
      <c r="E209" s="102" t="s">
        <v>615</v>
      </c>
      <c r="F209" s="101" t="s">
        <v>128</v>
      </c>
      <c r="G209" s="101" t="s">
        <v>137</v>
      </c>
      <c r="H209" s="103">
        <v>45243</v>
      </c>
      <c r="I209" s="103">
        <v>45246</v>
      </c>
      <c r="J209" s="102" t="s">
        <v>113</v>
      </c>
      <c r="K209" s="104">
        <v>303.22624999999999</v>
      </c>
      <c r="L209" s="104">
        <v>257.517</v>
      </c>
      <c r="M209" s="104">
        <v>257.517</v>
      </c>
      <c r="N209" s="105">
        <v>0</v>
      </c>
      <c r="O209" s="106">
        <v>3</v>
      </c>
      <c r="P209" s="104">
        <v>454.75200000000001</v>
      </c>
      <c r="Q209" s="106">
        <v>4</v>
      </c>
      <c r="R209" s="104">
        <v>195.672</v>
      </c>
      <c r="S209" s="104">
        <v>304.964</v>
      </c>
      <c r="T209" s="107">
        <v>1212.905</v>
      </c>
    </row>
    <row r="210" spans="1:20" s="68" customFormat="1" ht="86.25" outlineLevel="1" x14ac:dyDescent="0.3">
      <c r="A210" s="98" t="s">
        <v>966</v>
      </c>
      <c r="B210" s="99" t="s">
        <v>279</v>
      </c>
      <c r="C210" s="100" t="s">
        <v>365</v>
      </c>
      <c r="D210" s="101" t="s">
        <v>614</v>
      </c>
      <c r="E210" s="102" t="s">
        <v>616</v>
      </c>
      <c r="F210" s="101" t="s">
        <v>128</v>
      </c>
      <c r="G210" s="101" t="s">
        <v>137</v>
      </c>
      <c r="H210" s="103">
        <v>45243</v>
      </c>
      <c r="I210" s="103">
        <v>45246</v>
      </c>
      <c r="J210" s="102" t="s">
        <v>113</v>
      </c>
      <c r="K210" s="104">
        <v>243.69900000000001</v>
      </c>
      <c r="L210" s="104">
        <v>257.517</v>
      </c>
      <c r="M210" s="104">
        <v>257.517</v>
      </c>
      <c r="N210" s="105">
        <v>0</v>
      </c>
      <c r="O210" s="106">
        <v>3</v>
      </c>
      <c r="P210" s="104">
        <v>454.75200000000001</v>
      </c>
      <c r="Q210" s="106">
        <v>4</v>
      </c>
      <c r="R210" s="104">
        <v>195.672</v>
      </c>
      <c r="S210" s="104">
        <v>66.855000000000004</v>
      </c>
      <c r="T210" s="107">
        <v>974.79600000000005</v>
      </c>
    </row>
    <row r="211" spans="1:20" s="68" customFormat="1" ht="86.25" outlineLevel="1" x14ac:dyDescent="0.3">
      <c r="A211" s="98" t="s">
        <v>966</v>
      </c>
      <c r="B211" s="99" t="s">
        <v>280</v>
      </c>
      <c r="C211" s="100" t="s">
        <v>365</v>
      </c>
      <c r="D211" s="101" t="s">
        <v>617</v>
      </c>
      <c r="E211" s="102" t="s">
        <v>618</v>
      </c>
      <c r="F211" s="101" t="s">
        <v>128</v>
      </c>
      <c r="G211" s="101" t="s">
        <v>137</v>
      </c>
      <c r="H211" s="103">
        <v>45244</v>
      </c>
      <c r="I211" s="103">
        <v>45247</v>
      </c>
      <c r="J211" s="102" t="s">
        <v>220</v>
      </c>
      <c r="K211" s="104">
        <v>166.6645</v>
      </c>
      <c r="L211" s="104">
        <v>179.54599999999999</v>
      </c>
      <c r="M211" s="104">
        <v>179.54599999999999</v>
      </c>
      <c r="N211" s="105">
        <v>0</v>
      </c>
      <c r="O211" s="106">
        <v>3</v>
      </c>
      <c r="P211" s="104">
        <v>349.33800000000002</v>
      </c>
      <c r="Q211" s="106">
        <v>4</v>
      </c>
      <c r="R211" s="104">
        <v>118.02</v>
      </c>
      <c r="S211" s="104">
        <v>19.754000000000001</v>
      </c>
      <c r="T211" s="107">
        <v>666.65800000000002</v>
      </c>
    </row>
    <row r="212" spans="1:20" s="68" customFormat="1" ht="86.25" outlineLevel="1" x14ac:dyDescent="0.3">
      <c r="A212" s="98" t="s">
        <v>966</v>
      </c>
      <c r="B212" s="99" t="s">
        <v>281</v>
      </c>
      <c r="C212" s="100" t="s">
        <v>365</v>
      </c>
      <c r="D212" s="101" t="s">
        <v>617</v>
      </c>
      <c r="E212" s="102" t="s">
        <v>619</v>
      </c>
      <c r="F212" s="101" t="s">
        <v>128</v>
      </c>
      <c r="G212" s="101" t="s">
        <v>137</v>
      </c>
      <c r="H212" s="103">
        <v>45244</v>
      </c>
      <c r="I212" s="103">
        <v>45247</v>
      </c>
      <c r="J212" s="102" t="s">
        <v>220</v>
      </c>
      <c r="K212" s="104">
        <v>162.17599999999999</v>
      </c>
      <c r="L212" s="104">
        <v>179.54599999999999</v>
      </c>
      <c r="M212" s="104">
        <v>179.54599999999999</v>
      </c>
      <c r="N212" s="105">
        <v>0</v>
      </c>
      <c r="O212" s="106">
        <v>3</v>
      </c>
      <c r="P212" s="104">
        <v>349.33800000000002</v>
      </c>
      <c r="Q212" s="106">
        <v>4</v>
      </c>
      <c r="R212" s="104">
        <v>118.02</v>
      </c>
      <c r="S212" s="104">
        <v>1.8</v>
      </c>
      <c r="T212" s="107">
        <v>648.70399999999995</v>
      </c>
    </row>
    <row r="213" spans="1:20" s="68" customFormat="1" ht="51.75" outlineLevel="1" x14ac:dyDescent="0.3">
      <c r="A213" s="98" t="s">
        <v>966</v>
      </c>
      <c r="B213" s="99" t="s">
        <v>282</v>
      </c>
      <c r="C213" s="100" t="s">
        <v>365</v>
      </c>
      <c r="D213" s="101" t="s">
        <v>620</v>
      </c>
      <c r="E213" s="102" t="s">
        <v>621</v>
      </c>
      <c r="F213" s="101" t="s">
        <v>128</v>
      </c>
      <c r="G213" s="101" t="s">
        <v>137</v>
      </c>
      <c r="H213" s="103">
        <v>45257</v>
      </c>
      <c r="I213" s="103">
        <v>45259</v>
      </c>
      <c r="J213" s="102" t="s">
        <v>235</v>
      </c>
      <c r="K213" s="104">
        <v>105.27033333333334</v>
      </c>
      <c r="L213" s="104">
        <v>104.15600000000001</v>
      </c>
      <c r="M213" s="104">
        <v>104.15600000000001</v>
      </c>
      <c r="N213" s="105">
        <v>0</v>
      </c>
      <c r="O213" s="106">
        <v>2</v>
      </c>
      <c r="P213" s="104">
        <v>107.84</v>
      </c>
      <c r="Q213" s="106">
        <v>3</v>
      </c>
      <c r="R213" s="104">
        <v>103.815</v>
      </c>
      <c r="S213" s="104">
        <v>0</v>
      </c>
      <c r="T213" s="107">
        <v>315.81100000000004</v>
      </c>
    </row>
    <row r="214" spans="1:20" s="68" customFormat="1" ht="86.25" outlineLevel="1" x14ac:dyDescent="0.3">
      <c r="A214" s="98" t="s">
        <v>966</v>
      </c>
      <c r="B214" s="99" t="s">
        <v>283</v>
      </c>
      <c r="C214" s="100" t="s">
        <v>365</v>
      </c>
      <c r="D214" s="101" t="s">
        <v>622</v>
      </c>
      <c r="E214" s="102" t="s">
        <v>623</v>
      </c>
      <c r="F214" s="101" t="s">
        <v>128</v>
      </c>
      <c r="G214" s="101" t="s">
        <v>137</v>
      </c>
      <c r="H214" s="103">
        <v>45257</v>
      </c>
      <c r="I214" s="103">
        <v>45259</v>
      </c>
      <c r="J214" s="102" t="s">
        <v>235</v>
      </c>
      <c r="K214" s="104">
        <v>105.27033333333334</v>
      </c>
      <c r="L214" s="104">
        <v>104.15600000000001</v>
      </c>
      <c r="M214" s="104">
        <v>104.15600000000001</v>
      </c>
      <c r="N214" s="105">
        <v>0</v>
      </c>
      <c r="O214" s="106">
        <v>2</v>
      </c>
      <c r="P214" s="104">
        <v>107.84</v>
      </c>
      <c r="Q214" s="106">
        <v>3</v>
      </c>
      <c r="R214" s="104">
        <v>103.815</v>
      </c>
      <c r="S214" s="104">
        <v>0</v>
      </c>
      <c r="T214" s="107">
        <v>315.81100000000004</v>
      </c>
    </row>
    <row r="215" spans="1:20" s="68" customFormat="1" ht="86.25" outlineLevel="1" x14ac:dyDescent="0.3">
      <c r="A215" s="98" t="s">
        <v>966</v>
      </c>
      <c r="B215" s="99" t="s">
        <v>284</v>
      </c>
      <c r="C215" s="100" t="s">
        <v>365</v>
      </c>
      <c r="D215" s="101" t="s">
        <v>622</v>
      </c>
      <c r="E215" s="102" t="s">
        <v>624</v>
      </c>
      <c r="F215" s="101" t="s">
        <v>128</v>
      </c>
      <c r="G215" s="101" t="s">
        <v>137</v>
      </c>
      <c r="H215" s="103">
        <v>45257</v>
      </c>
      <c r="I215" s="103">
        <v>45259</v>
      </c>
      <c r="J215" s="102" t="s">
        <v>235</v>
      </c>
      <c r="K215" s="104">
        <v>111.96499999999999</v>
      </c>
      <c r="L215" s="104">
        <v>108.404</v>
      </c>
      <c r="M215" s="104">
        <v>108.404</v>
      </c>
      <c r="N215" s="105">
        <v>0</v>
      </c>
      <c r="O215" s="106">
        <v>2</v>
      </c>
      <c r="P215" s="104">
        <v>107.84</v>
      </c>
      <c r="Q215" s="106">
        <v>3</v>
      </c>
      <c r="R215" s="104">
        <v>103.815</v>
      </c>
      <c r="S215" s="104">
        <v>15.836</v>
      </c>
      <c r="T215" s="107">
        <v>335.89499999999998</v>
      </c>
    </row>
    <row r="216" spans="1:20" s="68" customFormat="1" ht="51.75" outlineLevel="1" x14ac:dyDescent="0.3">
      <c r="A216" s="98" t="s">
        <v>966</v>
      </c>
      <c r="B216" s="99" t="s">
        <v>285</v>
      </c>
      <c r="C216" s="100" t="s">
        <v>365</v>
      </c>
      <c r="D216" s="101" t="s">
        <v>625</v>
      </c>
      <c r="E216" s="102" t="s">
        <v>615</v>
      </c>
      <c r="F216" s="101" t="s">
        <v>128</v>
      </c>
      <c r="G216" s="101" t="s">
        <v>137</v>
      </c>
      <c r="H216" s="103">
        <v>45271</v>
      </c>
      <c r="I216" s="103">
        <v>45274</v>
      </c>
      <c r="J216" s="102" t="s">
        <v>626</v>
      </c>
      <c r="K216" s="104">
        <v>39.545999999999999</v>
      </c>
      <c r="L216" s="104">
        <v>0</v>
      </c>
      <c r="M216" s="104">
        <v>0</v>
      </c>
      <c r="N216" s="105">
        <v>0</v>
      </c>
      <c r="O216" s="106">
        <v>3</v>
      </c>
      <c r="P216" s="104">
        <v>0</v>
      </c>
      <c r="Q216" s="106">
        <v>4</v>
      </c>
      <c r="R216" s="104">
        <v>143.184</v>
      </c>
      <c r="S216" s="104">
        <v>15</v>
      </c>
      <c r="T216" s="107">
        <v>158.184</v>
      </c>
    </row>
    <row r="217" spans="1:20" s="68" customFormat="1" ht="69" outlineLevel="1" x14ac:dyDescent="0.3">
      <c r="A217" s="98" t="s">
        <v>966</v>
      </c>
      <c r="B217" s="99" t="s">
        <v>286</v>
      </c>
      <c r="C217" s="100" t="s">
        <v>365</v>
      </c>
      <c r="D217" s="101" t="s">
        <v>625</v>
      </c>
      <c r="E217" s="102" t="s">
        <v>616</v>
      </c>
      <c r="F217" s="101" t="s">
        <v>128</v>
      </c>
      <c r="G217" s="101" t="s">
        <v>137</v>
      </c>
      <c r="H217" s="103">
        <v>45271</v>
      </c>
      <c r="I217" s="103">
        <v>45274</v>
      </c>
      <c r="J217" s="102" t="s">
        <v>626</v>
      </c>
      <c r="K217" s="104">
        <v>36.246000000000002</v>
      </c>
      <c r="L217" s="104">
        <v>0</v>
      </c>
      <c r="M217" s="104">
        <v>0</v>
      </c>
      <c r="N217" s="105">
        <v>0</v>
      </c>
      <c r="O217" s="106">
        <v>3</v>
      </c>
      <c r="P217" s="104">
        <v>0</v>
      </c>
      <c r="Q217" s="106">
        <v>4</v>
      </c>
      <c r="R217" s="104">
        <v>143.184</v>
      </c>
      <c r="S217" s="104">
        <v>1.8</v>
      </c>
      <c r="T217" s="107">
        <v>144.98400000000001</v>
      </c>
    </row>
    <row r="218" spans="1:20" s="68" customFormat="1" ht="51.75" outlineLevel="1" x14ac:dyDescent="0.3">
      <c r="A218" s="98" t="s">
        <v>966</v>
      </c>
      <c r="B218" s="99" t="s">
        <v>287</v>
      </c>
      <c r="C218" s="100" t="s">
        <v>365</v>
      </c>
      <c r="D218" s="101" t="s">
        <v>625</v>
      </c>
      <c r="E218" s="102" t="s">
        <v>627</v>
      </c>
      <c r="F218" s="101" t="s">
        <v>128</v>
      </c>
      <c r="G218" s="101" t="s">
        <v>137</v>
      </c>
      <c r="H218" s="103">
        <v>45271</v>
      </c>
      <c r="I218" s="103">
        <v>45274</v>
      </c>
      <c r="J218" s="102" t="s">
        <v>626</v>
      </c>
      <c r="K218" s="104">
        <v>36.246000000000002</v>
      </c>
      <c r="L218" s="104">
        <v>0</v>
      </c>
      <c r="M218" s="104">
        <v>0</v>
      </c>
      <c r="N218" s="105">
        <v>0</v>
      </c>
      <c r="O218" s="106">
        <v>3</v>
      </c>
      <c r="P218" s="104">
        <v>0</v>
      </c>
      <c r="Q218" s="106">
        <v>4</v>
      </c>
      <c r="R218" s="104">
        <v>143.184</v>
      </c>
      <c r="S218" s="104">
        <v>1.8</v>
      </c>
      <c r="T218" s="107">
        <v>144.98400000000001</v>
      </c>
    </row>
    <row r="219" spans="1:20" s="68" customFormat="1" ht="86.25" outlineLevel="1" x14ac:dyDescent="0.3">
      <c r="A219" s="98" t="s">
        <v>966</v>
      </c>
      <c r="B219" s="99" t="s">
        <v>967</v>
      </c>
      <c r="C219" s="100" t="s">
        <v>365</v>
      </c>
      <c r="D219" s="101" t="s">
        <v>628</v>
      </c>
      <c r="E219" s="102" t="s">
        <v>629</v>
      </c>
      <c r="F219" s="101" t="s">
        <v>128</v>
      </c>
      <c r="G219" s="101" t="s">
        <v>137</v>
      </c>
      <c r="H219" s="103">
        <v>45270</v>
      </c>
      <c r="I219" s="103">
        <v>45276</v>
      </c>
      <c r="J219" s="102" t="s">
        <v>630</v>
      </c>
      <c r="K219" s="104">
        <v>50.366428571428571</v>
      </c>
      <c r="L219" s="104">
        <v>0</v>
      </c>
      <c r="M219" s="104">
        <v>0</v>
      </c>
      <c r="N219" s="105">
        <v>0</v>
      </c>
      <c r="O219" s="106">
        <v>6</v>
      </c>
      <c r="P219" s="104">
        <v>241.554</v>
      </c>
      <c r="Q219" s="106">
        <v>7</v>
      </c>
      <c r="R219" s="104">
        <v>92.995000000000005</v>
      </c>
      <c r="S219" s="104">
        <v>18.015999999999998</v>
      </c>
      <c r="T219" s="107">
        <v>352.565</v>
      </c>
    </row>
    <row r="220" spans="1:20" s="68" customFormat="1" ht="51.75" outlineLevel="1" x14ac:dyDescent="0.3">
      <c r="A220" s="98" t="s">
        <v>968</v>
      </c>
      <c r="B220" s="99" t="s">
        <v>74</v>
      </c>
      <c r="C220" s="100" t="s">
        <v>365</v>
      </c>
      <c r="D220" s="101" t="s">
        <v>631</v>
      </c>
      <c r="E220" s="102" t="s">
        <v>336</v>
      </c>
      <c r="F220" s="101" t="s">
        <v>128</v>
      </c>
      <c r="G220" s="101" t="s">
        <v>137</v>
      </c>
      <c r="H220" s="103">
        <v>45211</v>
      </c>
      <c r="I220" s="103">
        <v>45213</v>
      </c>
      <c r="J220" s="102" t="s">
        <v>115</v>
      </c>
      <c r="K220" s="104">
        <v>50.632333333333328</v>
      </c>
      <c r="L220" s="104">
        <v>0</v>
      </c>
      <c r="M220" s="104">
        <v>0</v>
      </c>
      <c r="N220" s="105">
        <v>0</v>
      </c>
      <c r="O220" s="106">
        <v>2</v>
      </c>
      <c r="P220" s="104">
        <v>0</v>
      </c>
      <c r="Q220" s="106">
        <v>3</v>
      </c>
      <c r="R220" s="104">
        <v>151.89699999999999</v>
      </c>
      <c r="S220" s="104">
        <v>0</v>
      </c>
      <c r="T220" s="107">
        <v>151.89699999999999</v>
      </c>
    </row>
    <row r="221" spans="1:20" s="68" customFormat="1" ht="86.25" outlineLevel="1" x14ac:dyDescent="0.3">
      <c r="A221" s="98" t="s">
        <v>968</v>
      </c>
      <c r="B221" s="99" t="s">
        <v>969</v>
      </c>
      <c r="C221" s="100" t="s">
        <v>365</v>
      </c>
      <c r="D221" s="101" t="s">
        <v>632</v>
      </c>
      <c r="E221" s="102" t="s">
        <v>337</v>
      </c>
      <c r="F221" s="101" t="s">
        <v>128</v>
      </c>
      <c r="G221" s="101" t="s">
        <v>137</v>
      </c>
      <c r="H221" s="103">
        <v>45211</v>
      </c>
      <c r="I221" s="103">
        <v>45213</v>
      </c>
      <c r="J221" s="102" t="s">
        <v>115</v>
      </c>
      <c r="K221" s="104">
        <v>82.953333333333333</v>
      </c>
      <c r="L221" s="104">
        <v>0</v>
      </c>
      <c r="M221" s="104">
        <v>0</v>
      </c>
      <c r="N221" s="105">
        <v>0</v>
      </c>
      <c r="O221" s="106">
        <v>2</v>
      </c>
      <c r="P221" s="104">
        <v>0</v>
      </c>
      <c r="Q221" s="106">
        <v>3</v>
      </c>
      <c r="R221" s="104">
        <v>248.86</v>
      </c>
      <c r="S221" s="104">
        <v>0</v>
      </c>
      <c r="T221" s="107">
        <v>248.86</v>
      </c>
    </row>
    <row r="222" spans="1:20" s="68" customFormat="1" ht="103.5" outlineLevel="1" x14ac:dyDescent="0.3">
      <c r="A222" s="98" t="s">
        <v>968</v>
      </c>
      <c r="B222" s="99" t="s">
        <v>970</v>
      </c>
      <c r="C222" s="100" t="s">
        <v>365</v>
      </c>
      <c r="D222" s="101" t="s">
        <v>633</v>
      </c>
      <c r="E222" s="102" t="s">
        <v>634</v>
      </c>
      <c r="F222" s="101" t="s">
        <v>128</v>
      </c>
      <c r="G222" s="101" t="s">
        <v>137</v>
      </c>
      <c r="H222" s="103">
        <v>45238</v>
      </c>
      <c r="I222" s="103">
        <v>45241</v>
      </c>
      <c r="J222" s="102" t="s">
        <v>109</v>
      </c>
      <c r="K222" s="104">
        <v>146.85575</v>
      </c>
      <c r="L222" s="104">
        <v>173.333</v>
      </c>
      <c r="M222" s="104">
        <v>173.333</v>
      </c>
      <c r="N222" s="105">
        <v>0</v>
      </c>
      <c r="O222" s="106">
        <v>3</v>
      </c>
      <c r="P222" s="104">
        <v>132.21199999999999</v>
      </c>
      <c r="Q222" s="106">
        <v>4</v>
      </c>
      <c r="R222" s="104">
        <v>248.31800000000001</v>
      </c>
      <c r="S222" s="104">
        <v>33.56</v>
      </c>
      <c r="T222" s="107">
        <v>587.423</v>
      </c>
    </row>
    <row r="223" spans="1:20" s="68" customFormat="1" ht="51.75" outlineLevel="1" x14ac:dyDescent="0.3">
      <c r="A223" s="98" t="s">
        <v>968</v>
      </c>
      <c r="B223" s="99" t="s">
        <v>971</v>
      </c>
      <c r="C223" s="100" t="s">
        <v>365</v>
      </c>
      <c r="D223" s="101" t="s">
        <v>635</v>
      </c>
      <c r="E223" s="102" t="s">
        <v>636</v>
      </c>
      <c r="F223" s="101" t="s">
        <v>128</v>
      </c>
      <c r="G223" s="101" t="s">
        <v>137</v>
      </c>
      <c r="H223" s="103">
        <v>45207</v>
      </c>
      <c r="I223" s="103">
        <v>45210</v>
      </c>
      <c r="J223" s="102" t="s">
        <v>114</v>
      </c>
      <c r="K223" s="104">
        <v>20.113500000000002</v>
      </c>
      <c r="L223" s="104">
        <v>0</v>
      </c>
      <c r="M223" s="104">
        <v>0</v>
      </c>
      <c r="N223" s="105">
        <v>0</v>
      </c>
      <c r="O223" s="106">
        <v>3</v>
      </c>
      <c r="P223" s="104">
        <v>67.540000000000006</v>
      </c>
      <c r="Q223" s="106">
        <v>4</v>
      </c>
      <c r="R223" s="104">
        <v>0</v>
      </c>
      <c r="S223" s="104">
        <v>12.914</v>
      </c>
      <c r="T223" s="107">
        <v>80.454000000000008</v>
      </c>
    </row>
    <row r="224" spans="1:20" s="68" customFormat="1" ht="51.75" outlineLevel="1" x14ac:dyDescent="0.3">
      <c r="A224" s="98" t="s">
        <v>968</v>
      </c>
      <c r="B224" s="99" t="s">
        <v>972</v>
      </c>
      <c r="C224" s="100" t="s">
        <v>365</v>
      </c>
      <c r="D224" s="101" t="s">
        <v>635</v>
      </c>
      <c r="E224" s="102" t="s">
        <v>336</v>
      </c>
      <c r="F224" s="101" t="s">
        <v>128</v>
      </c>
      <c r="G224" s="101" t="s">
        <v>137</v>
      </c>
      <c r="H224" s="103">
        <v>45207</v>
      </c>
      <c r="I224" s="103">
        <v>45210</v>
      </c>
      <c r="J224" s="102" t="s">
        <v>114</v>
      </c>
      <c r="K224" s="104">
        <v>19.377750000000002</v>
      </c>
      <c r="L224" s="104">
        <v>9.9710000000000001</v>
      </c>
      <c r="M224" s="104">
        <v>9.9710000000000001</v>
      </c>
      <c r="N224" s="105">
        <v>0</v>
      </c>
      <c r="O224" s="106">
        <v>3</v>
      </c>
      <c r="P224" s="104">
        <v>67.540000000000006</v>
      </c>
      <c r="Q224" s="106">
        <v>4</v>
      </c>
      <c r="R224" s="104">
        <v>0</v>
      </c>
      <c r="S224" s="104">
        <v>0</v>
      </c>
      <c r="T224" s="107">
        <v>77.51100000000001</v>
      </c>
    </row>
    <row r="225" spans="1:20" s="68" customFormat="1" ht="51.75" outlineLevel="1" x14ac:dyDescent="0.3">
      <c r="A225" s="98" t="s">
        <v>968</v>
      </c>
      <c r="B225" s="99" t="s">
        <v>973</v>
      </c>
      <c r="C225" s="100" t="s">
        <v>365</v>
      </c>
      <c r="D225" s="101" t="s">
        <v>635</v>
      </c>
      <c r="E225" s="102" t="s">
        <v>637</v>
      </c>
      <c r="F225" s="101" t="s">
        <v>128</v>
      </c>
      <c r="G225" s="101" t="s">
        <v>137</v>
      </c>
      <c r="H225" s="103">
        <v>45207</v>
      </c>
      <c r="I225" s="103">
        <v>45210</v>
      </c>
      <c r="J225" s="102" t="s">
        <v>114</v>
      </c>
      <c r="K225" s="104">
        <v>19.96875</v>
      </c>
      <c r="L225" s="104">
        <v>0</v>
      </c>
      <c r="M225" s="104">
        <v>0</v>
      </c>
      <c r="N225" s="105">
        <v>0</v>
      </c>
      <c r="O225" s="106">
        <v>3</v>
      </c>
      <c r="P225" s="104">
        <v>67.540000000000006</v>
      </c>
      <c r="Q225" s="106">
        <v>4</v>
      </c>
      <c r="R225" s="104">
        <v>0</v>
      </c>
      <c r="S225" s="104">
        <v>12.335000000000001</v>
      </c>
      <c r="T225" s="107">
        <v>79.875</v>
      </c>
    </row>
    <row r="226" spans="1:20" s="68" customFormat="1" ht="51.75" outlineLevel="1" x14ac:dyDescent="0.3">
      <c r="A226" s="98" t="s">
        <v>968</v>
      </c>
      <c r="B226" s="99" t="s">
        <v>974</v>
      </c>
      <c r="C226" s="100" t="s">
        <v>365</v>
      </c>
      <c r="D226" s="101" t="s">
        <v>638</v>
      </c>
      <c r="E226" s="102" t="s">
        <v>636</v>
      </c>
      <c r="F226" s="101" t="s">
        <v>128</v>
      </c>
      <c r="G226" s="101" t="s">
        <v>137</v>
      </c>
      <c r="H226" s="103">
        <v>45225</v>
      </c>
      <c r="I226" s="103">
        <v>45225</v>
      </c>
      <c r="J226" s="102" t="s">
        <v>139</v>
      </c>
      <c r="K226" s="104">
        <v>30.582000000000001</v>
      </c>
      <c r="L226" s="104">
        <v>0</v>
      </c>
      <c r="M226" s="104">
        <v>0</v>
      </c>
      <c r="N226" s="105">
        <v>0</v>
      </c>
      <c r="O226" s="106">
        <v>0</v>
      </c>
      <c r="P226" s="104">
        <v>0</v>
      </c>
      <c r="Q226" s="106">
        <v>1</v>
      </c>
      <c r="R226" s="104">
        <v>30.582000000000001</v>
      </c>
      <c r="S226" s="104">
        <v>0</v>
      </c>
      <c r="T226" s="107">
        <v>30.582000000000001</v>
      </c>
    </row>
    <row r="227" spans="1:20" s="68" customFormat="1" ht="51.75" outlineLevel="1" x14ac:dyDescent="0.3">
      <c r="A227" s="98" t="s">
        <v>968</v>
      </c>
      <c r="B227" s="99" t="s">
        <v>975</v>
      </c>
      <c r="C227" s="100" t="s">
        <v>365</v>
      </c>
      <c r="D227" s="101" t="s">
        <v>639</v>
      </c>
      <c r="E227" s="102" t="s">
        <v>636</v>
      </c>
      <c r="F227" s="101" t="s">
        <v>128</v>
      </c>
      <c r="G227" s="101" t="s">
        <v>137</v>
      </c>
      <c r="H227" s="103">
        <v>45232</v>
      </c>
      <c r="I227" s="103">
        <v>45233</v>
      </c>
      <c r="J227" s="102" t="s">
        <v>235</v>
      </c>
      <c r="K227" s="104">
        <v>128.65600000000001</v>
      </c>
      <c r="L227" s="104">
        <v>155.749</v>
      </c>
      <c r="M227" s="104">
        <v>155.749</v>
      </c>
      <c r="N227" s="105">
        <v>0</v>
      </c>
      <c r="O227" s="106">
        <v>1</v>
      </c>
      <c r="P227" s="104">
        <v>32.351999999999997</v>
      </c>
      <c r="Q227" s="106">
        <v>2</v>
      </c>
      <c r="R227" s="104">
        <v>69.210999999999999</v>
      </c>
      <c r="S227" s="104">
        <v>0</v>
      </c>
      <c r="T227" s="107">
        <v>257.31200000000001</v>
      </c>
    </row>
    <row r="228" spans="1:20" s="68" customFormat="1" ht="51.75" outlineLevel="1" x14ac:dyDescent="0.3">
      <c r="A228" s="98" t="s">
        <v>968</v>
      </c>
      <c r="B228" s="99" t="s">
        <v>976</v>
      </c>
      <c r="C228" s="100" t="s">
        <v>365</v>
      </c>
      <c r="D228" s="101" t="s">
        <v>640</v>
      </c>
      <c r="E228" s="102" t="s">
        <v>641</v>
      </c>
      <c r="F228" s="101" t="s">
        <v>128</v>
      </c>
      <c r="G228" s="101" t="s">
        <v>137</v>
      </c>
      <c r="H228" s="103">
        <v>45264</v>
      </c>
      <c r="I228" s="103">
        <v>45267</v>
      </c>
      <c r="J228" s="102" t="s">
        <v>115</v>
      </c>
      <c r="K228" s="104">
        <v>165.37774999999999</v>
      </c>
      <c r="L228" s="104">
        <v>280.58600000000001</v>
      </c>
      <c r="M228" s="104">
        <v>280.58600000000001</v>
      </c>
      <c r="N228" s="105">
        <v>0</v>
      </c>
      <c r="O228" s="106">
        <v>3</v>
      </c>
      <c r="P228" s="104">
        <v>183.02799999999999</v>
      </c>
      <c r="Q228" s="106">
        <v>4</v>
      </c>
      <c r="R228" s="104">
        <v>197.89699999999999</v>
      </c>
      <c r="S228" s="104">
        <v>0</v>
      </c>
      <c r="T228" s="107">
        <v>661.51099999999997</v>
      </c>
    </row>
    <row r="229" spans="1:20" s="68" customFormat="1" ht="51.75" outlineLevel="1" x14ac:dyDescent="0.3">
      <c r="A229" s="98" t="s">
        <v>968</v>
      </c>
      <c r="B229" s="99" t="s">
        <v>977</v>
      </c>
      <c r="C229" s="100" t="s">
        <v>365</v>
      </c>
      <c r="D229" s="101" t="s">
        <v>640</v>
      </c>
      <c r="E229" s="102" t="s">
        <v>642</v>
      </c>
      <c r="F229" s="101" t="s">
        <v>128</v>
      </c>
      <c r="G229" s="101" t="s">
        <v>137</v>
      </c>
      <c r="H229" s="103">
        <v>45264</v>
      </c>
      <c r="I229" s="103">
        <v>45267</v>
      </c>
      <c r="J229" s="102" t="s">
        <v>115</v>
      </c>
      <c r="K229" s="104">
        <v>135.66974999999999</v>
      </c>
      <c r="L229" s="104">
        <v>161.75399999999999</v>
      </c>
      <c r="M229" s="104">
        <v>161.75399999999999</v>
      </c>
      <c r="N229" s="105">
        <v>0</v>
      </c>
      <c r="O229" s="106">
        <v>3</v>
      </c>
      <c r="P229" s="104">
        <v>183.02799999999999</v>
      </c>
      <c r="Q229" s="106">
        <v>4</v>
      </c>
      <c r="R229" s="104">
        <v>197.89699999999999</v>
      </c>
      <c r="S229" s="104">
        <v>0</v>
      </c>
      <c r="T229" s="107">
        <v>542.67899999999997</v>
      </c>
    </row>
    <row r="230" spans="1:20" s="68" customFormat="1" ht="86.25" outlineLevel="1" x14ac:dyDescent="0.3">
      <c r="A230" s="98" t="s">
        <v>968</v>
      </c>
      <c r="B230" s="99" t="s">
        <v>978</v>
      </c>
      <c r="C230" s="100" t="s">
        <v>365</v>
      </c>
      <c r="D230" s="101" t="s">
        <v>643</v>
      </c>
      <c r="E230" s="102" t="s">
        <v>337</v>
      </c>
      <c r="F230" s="101" t="s">
        <v>128</v>
      </c>
      <c r="G230" s="101" t="s">
        <v>137</v>
      </c>
      <c r="H230" s="103">
        <v>45258</v>
      </c>
      <c r="I230" s="103">
        <v>45261</v>
      </c>
      <c r="J230" s="102" t="s">
        <v>139</v>
      </c>
      <c r="K230" s="104">
        <v>30.62725</v>
      </c>
      <c r="L230" s="104">
        <v>0</v>
      </c>
      <c r="M230" s="104">
        <v>0</v>
      </c>
      <c r="N230" s="105">
        <v>0</v>
      </c>
      <c r="O230" s="106">
        <v>3</v>
      </c>
      <c r="P230" s="104">
        <v>0</v>
      </c>
      <c r="Q230" s="106">
        <v>4</v>
      </c>
      <c r="R230" s="104">
        <v>122.509</v>
      </c>
      <c r="S230" s="104">
        <v>0</v>
      </c>
      <c r="T230" s="107">
        <v>122.509</v>
      </c>
    </row>
    <row r="231" spans="1:20" s="68" customFormat="1" ht="120.75" outlineLevel="1" x14ac:dyDescent="0.3">
      <c r="A231" s="98" t="s">
        <v>968</v>
      </c>
      <c r="B231" s="99" t="s">
        <v>979</v>
      </c>
      <c r="C231" s="100" t="s">
        <v>365</v>
      </c>
      <c r="D231" s="101" t="s">
        <v>643</v>
      </c>
      <c r="E231" s="102" t="s">
        <v>644</v>
      </c>
      <c r="F231" s="101" t="s">
        <v>128</v>
      </c>
      <c r="G231" s="101" t="s">
        <v>137</v>
      </c>
      <c r="H231" s="103">
        <v>45258</v>
      </c>
      <c r="I231" s="103">
        <v>45261</v>
      </c>
      <c r="J231" s="102" t="s">
        <v>139</v>
      </c>
      <c r="K231" s="104">
        <v>30.62725</v>
      </c>
      <c r="L231" s="104">
        <v>0</v>
      </c>
      <c r="M231" s="104">
        <v>0</v>
      </c>
      <c r="N231" s="105">
        <v>0</v>
      </c>
      <c r="O231" s="106">
        <v>3</v>
      </c>
      <c r="P231" s="104">
        <v>0</v>
      </c>
      <c r="Q231" s="106">
        <v>4</v>
      </c>
      <c r="R231" s="104">
        <v>122.509</v>
      </c>
      <c r="S231" s="104">
        <v>0</v>
      </c>
      <c r="T231" s="107">
        <v>122.509</v>
      </c>
    </row>
    <row r="232" spans="1:20" s="68" customFormat="1" ht="120.75" outlineLevel="1" x14ac:dyDescent="0.3">
      <c r="A232" s="98" t="s">
        <v>968</v>
      </c>
      <c r="B232" s="99" t="s">
        <v>980</v>
      </c>
      <c r="C232" s="100" t="s">
        <v>365</v>
      </c>
      <c r="D232" s="101" t="s">
        <v>643</v>
      </c>
      <c r="E232" s="102" t="s">
        <v>645</v>
      </c>
      <c r="F232" s="101" t="s">
        <v>128</v>
      </c>
      <c r="G232" s="101" t="s">
        <v>137</v>
      </c>
      <c r="H232" s="103">
        <v>45258</v>
      </c>
      <c r="I232" s="103">
        <v>45261</v>
      </c>
      <c r="J232" s="102" t="s">
        <v>139</v>
      </c>
      <c r="K232" s="104">
        <v>30.62725</v>
      </c>
      <c r="L232" s="104">
        <v>0</v>
      </c>
      <c r="M232" s="104">
        <v>0</v>
      </c>
      <c r="N232" s="105">
        <v>0</v>
      </c>
      <c r="O232" s="106">
        <v>3</v>
      </c>
      <c r="P232" s="104">
        <v>0</v>
      </c>
      <c r="Q232" s="106">
        <v>4</v>
      </c>
      <c r="R232" s="104">
        <v>122.509</v>
      </c>
      <c r="S232" s="104">
        <v>0</v>
      </c>
      <c r="T232" s="107">
        <v>122.509</v>
      </c>
    </row>
    <row r="233" spans="1:20" s="68" customFormat="1" ht="120.75" outlineLevel="1" x14ac:dyDescent="0.3">
      <c r="A233" s="98" t="s">
        <v>968</v>
      </c>
      <c r="B233" s="99" t="s">
        <v>981</v>
      </c>
      <c r="C233" s="100" t="s">
        <v>365</v>
      </c>
      <c r="D233" s="101" t="s">
        <v>643</v>
      </c>
      <c r="E233" s="102" t="s">
        <v>646</v>
      </c>
      <c r="F233" s="101" t="s">
        <v>128</v>
      </c>
      <c r="G233" s="101" t="s">
        <v>137</v>
      </c>
      <c r="H233" s="103">
        <v>45258</v>
      </c>
      <c r="I233" s="103">
        <v>45261</v>
      </c>
      <c r="J233" s="102" t="s">
        <v>139</v>
      </c>
      <c r="K233" s="104">
        <v>30.62725</v>
      </c>
      <c r="L233" s="104">
        <v>0</v>
      </c>
      <c r="M233" s="104">
        <v>0</v>
      </c>
      <c r="N233" s="105">
        <v>0</v>
      </c>
      <c r="O233" s="106">
        <v>3</v>
      </c>
      <c r="P233" s="104">
        <v>0</v>
      </c>
      <c r="Q233" s="106">
        <v>4</v>
      </c>
      <c r="R233" s="104">
        <v>122.509</v>
      </c>
      <c r="S233" s="104">
        <v>0</v>
      </c>
      <c r="T233" s="107">
        <v>122.509</v>
      </c>
    </row>
    <row r="234" spans="1:20" s="68" customFormat="1" ht="86.25" outlineLevel="1" x14ac:dyDescent="0.3">
      <c r="A234" s="98" t="s">
        <v>968</v>
      </c>
      <c r="B234" s="99" t="s">
        <v>982</v>
      </c>
      <c r="C234" s="100" t="s">
        <v>365</v>
      </c>
      <c r="D234" s="101" t="s">
        <v>647</v>
      </c>
      <c r="E234" s="102" t="s">
        <v>648</v>
      </c>
      <c r="F234" s="101" t="s">
        <v>128</v>
      </c>
      <c r="G234" s="101" t="s">
        <v>137</v>
      </c>
      <c r="H234" s="103">
        <v>45258</v>
      </c>
      <c r="I234" s="103">
        <v>45261</v>
      </c>
      <c r="J234" s="102" t="s">
        <v>109</v>
      </c>
      <c r="K234" s="104">
        <v>107.95050000000001</v>
      </c>
      <c r="L234" s="104">
        <v>0</v>
      </c>
      <c r="M234" s="104">
        <v>0</v>
      </c>
      <c r="N234" s="105">
        <v>0</v>
      </c>
      <c r="O234" s="106">
        <v>3</v>
      </c>
      <c r="P234" s="104">
        <v>185.05799999999999</v>
      </c>
      <c r="Q234" s="106">
        <v>4</v>
      </c>
      <c r="R234" s="104">
        <v>246.744</v>
      </c>
      <c r="S234" s="104">
        <v>0</v>
      </c>
      <c r="T234" s="107">
        <v>431.80200000000002</v>
      </c>
    </row>
    <row r="235" spans="1:20" s="68" customFormat="1" ht="86.25" outlineLevel="1" x14ac:dyDescent="0.3">
      <c r="A235" s="98" t="s">
        <v>968</v>
      </c>
      <c r="B235" s="99" t="s">
        <v>983</v>
      </c>
      <c r="C235" s="100" t="s">
        <v>365</v>
      </c>
      <c r="D235" s="101" t="s">
        <v>647</v>
      </c>
      <c r="E235" s="102" t="s">
        <v>649</v>
      </c>
      <c r="F235" s="101" t="s">
        <v>128</v>
      </c>
      <c r="G235" s="101" t="s">
        <v>137</v>
      </c>
      <c r="H235" s="103">
        <v>45258</v>
      </c>
      <c r="I235" s="103">
        <v>45261</v>
      </c>
      <c r="J235" s="102" t="s">
        <v>109</v>
      </c>
      <c r="K235" s="104">
        <v>107.95050000000001</v>
      </c>
      <c r="L235" s="104">
        <v>0</v>
      </c>
      <c r="M235" s="104">
        <v>0</v>
      </c>
      <c r="N235" s="105">
        <v>0</v>
      </c>
      <c r="O235" s="106">
        <v>3</v>
      </c>
      <c r="P235" s="104">
        <v>185.05799999999999</v>
      </c>
      <c r="Q235" s="106">
        <v>4</v>
      </c>
      <c r="R235" s="104">
        <v>246.744</v>
      </c>
      <c r="S235" s="104">
        <v>0</v>
      </c>
      <c r="T235" s="107">
        <v>431.80200000000002</v>
      </c>
    </row>
    <row r="236" spans="1:20" s="68" customFormat="1" ht="51.75" outlineLevel="1" x14ac:dyDescent="0.3">
      <c r="A236" s="98" t="s">
        <v>968</v>
      </c>
      <c r="B236" s="99" t="s">
        <v>984</v>
      </c>
      <c r="C236" s="100" t="s">
        <v>365</v>
      </c>
      <c r="D236" s="101" t="s">
        <v>650</v>
      </c>
      <c r="E236" s="102" t="s">
        <v>636</v>
      </c>
      <c r="F236" s="101" t="s">
        <v>128</v>
      </c>
      <c r="G236" s="101" t="s">
        <v>137</v>
      </c>
      <c r="H236" s="103">
        <v>45263</v>
      </c>
      <c r="I236" s="103">
        <v>45265</v>
      </c>
      <c r="J236" s="102" t="s">
        <v>415</v>
      </c>
      <c r="K236" s="104">
        <v>159.75666666666666</v>
      </c>
      <c r="L236" s="104">
        <v>159.02000000000001</v>
      </c>
      <c r="M236" s="104">
        <v>159.02000000000001</v>
      </c>
      <c r="N236" s="105">
        <v>0</v>
      </c>
      <c r="O236" s="106">
        <v>2</v>
      </c>
      <c r="P236" s="104">
        <v>167.01900000000001</v>
      </c>
      <c r="Q236" s="106">
        <v>3</v>
      </c>
      <c r="R236" s="104">
        <v>153.23099999999999</v>
      </c>
      <c r="S236" s="104">
        <v>0</v>
      </c>
      <c r="T236" s="107">
        <v>479.27</v>
      </c>
    </row>
    <row r="237" spans="1:20" s="68" customFormat="1" ht="51.75" outlineLevel="1" x14ac:dyDescent="0.3">
      <c r="A237" s="98" t="s">
        <v>968</v>
      </c>
      <c r="B237" s="99" t="s">
        <v>985</v>
      </c>
      <c r="C237" s="100" t="s">
        <v>365</v>
      </c>
      <c r="D237" s="101" t="s">
        <v>650</v>
      </c>
      <c r="E237" s="102" t="s">
        <v>336</v>
      </c>
      <c r="F237" s="101" t="s">
        <v>128</v>
      </c>
      <c r="G237" s="101" t="s">
        <v>137</v>
      </c>
      <c r="H237" s="103">
        <v>45263</v>
      </c>
      <c r="I237" s="103">
        <v>45265</v>
      </c>
      <c r="J237" s="102" t="s">
        <v>415</v>
      </c>
      <c r="K237" s="104">
        <v>169.84233333333333</v>
      </c>
      <c r="L237" s="104">
        <v>159.02000000000001</v>
      </c>
      <c r="M237" s="104">
        <v>159.02000000000001</v>
      </c>
      <c r="N237" s="105">
        <v>0</v>
      </c>
      <c r="O237" s="106">
        <v>2</v>
      </c>
      <c r="P237" s="104">
        <v>167.01900000000001</v>
      </c>
      <c r="Q237" s="106">
        <v>3</v>
      </c>
      <c r="R237" s="104">
        <v>153.23099999999999</v>
      </c>
      <c r="S237" s="104">
        <v>30.257000000000001</v>
      </c>
      <c r="T237" s="107">
        <v>509.52699999999999</v>
      </c>
    </row>
    <row r="238" spans="1:20" s="68" customFormat="1" ht="69" outlineLevel="1" x14ac:dyDescent="0.3">
      <c r="A238" s="98" t="s">
        <v>986</v>
      </c>
      <c r="B238" s="99" t="s">
        <v>75</v>
      </c>
      <c r="C238" s="100" t="s">
        <v>365</v>
      </c>
      <c r="D238" s="101" t="s">
        <v>214</v>
      </c>
      <c r="E238" s="102" t="s">
        <v>215</v>
      </c>
      <c r="F238" s="101" t="s">
        <v>128</v>
      </c>
      <c r="G238" s="101" t="s">
        <v>137</v>
      </c>
      <c r="H238" s="103">
        <v>45202</v>
      </c>
      <c r="I238" s="103">
        <v>45211</v>
      </c>
      <c r="J238" s="102" t="s">
        <v>217</v>
      </c>
      <c r="K238" s="104">
        <v>38.179199999999994</v>
      </c>
      <c r="L238" s="104">
        <v>0</v>
      </c>
      <c r="M238" s="104">
        <v>0</v>
      </c>
      <c r="N238" s="105">
        <v>0</v>
      </c>
      <c r="O238" s="106">
        <v>9</v>
      </c>
      <c r="P238" s="104">
        <v>0</v>
      </c>
      <c r="Q238" s="106">
        <v>10</v>
      </c>
      <c r="R238" s="104">
        <v>318.654</v>
      </c>
      <c r="S238" s="104">
        <v>63.137999999999998</v>
      </c>
      <c r="T238" s="107">
        <v>381.79199999999997</v>
      </c>
    </row>
    <row r="239" spans="1:20" s="68" customFormat="1" ht="69" outlineLevel="1" x14ac:dyDescent="0.3">
      <c r="A239" s="98" t="s">
        <v>986</v>
      </c>
      <c r="B239" s="99" t="s">
        <v>76</v>
      </c>
      <c r="C239" s="100" t="s">
        <v>365</v>
      </c>
      <c r="D239" s="101" t="s">
        <v>214</v>
      </c>
      <c r="E239" s="102" t="s">
        <v>216</v>
      </c>
      <c r="F239" s="101" t="s">
        <v>128</v>
      </c>
      <c r="G239" s="101" t="s">
        <v>137</v>
      </c>
      <c r="H239" s="103">
        <v>45202</v>
      </c>
      <c r="I239" s="103">
        <v>45211</v>
      </c>
      <c r="J239" s="102" t="s">
        <v>217</v>
      </c>
      <c r="K239" s="104">
        <v>38.179199999999994</v>
      </c>
      <c r="L239" s="104">
        <v>0</v>
      </c>
      <c r="M239" s="104">
        <v>0</v>
      </c>
      <c r="N239" s="105">
        <v>0</v>
      </c>
      <c r="O239" s="106">
        <v>9</v>
      </c>
      <c r="P239" s="104">
        <v>0</v>
      </c>
      <c r="Q239" s="106">
        <v>10</v>
      </c>
      <c r="R239" s="104">
        <v>318.654</v>
      </c>
      <c r="S239" s="104">
        <v>63.137999999999998</v>
      </c>
      <c r="T239" s="107">
        <v>381.79199999999997</v>
      </c>
    </row>
    <row r="240" spans="1:20" s="68" customFormat="1" ht="69" outlineLevel="1" x14ac:dyDescent="0.3">
      <c r="A240" s="98" t="s">
        <v>986</v>
      </c>
      <c r="B240" s="99" t="s">
        <v>77</v>
      </c>
      <c r="C240" s="100" t="s">
        <v>365</v>
      </c>
      <c r="D240" s="101" t="s">
        <v>218</v>
      </c>
      <c r="E240" s="102" t="s">
        <v>219</v>
      </c>
      <c r="F240" s="101" t="s">
        <v>128</v>
      </c>
      <c r="G240" s="101" t="s">
        <v>137</v>
      </c>
      <c r="H240" s="103">
        <v>45202</v>
      </c>
      <c r="I240" s="103">
        <v>45211</v>
      </c>
      <c r="J240" s="102" t="s">
        <v>217</v>
      </c>
      <c r="K240" s="104">
        <v>38.179199999999994</v>
      </c>
      <c r="L240" s="104">
        <v>0</v>
      </c>
      <c r="M240" s="104">
        <v>0</v>
      </c>
      <c r="N240" s="105">
        <v>0</v>
      </c>
      <c r="O240" s="106">
        <v>9</v>
      </c>
      <c r="P240" s="104">
        <v>0</v>
      </c>
      <c r="Q240" s="106">
        <v>10</v>
      </c>
      <c r="R240" s="104">
        <v>318.654</v>
      </c>
      <c r="S240" s="104">
        <v>63.137999999999998</v>
      </c>
      <c r="T240" s="107">
        <v>381.79199999999997</v>
      </c>
    </row>
    <row r="241" spans="1:20" s="68" customFormat="1" ht="51.75" outlineLevel="1" x14ac:dyDescent="0.3">
      <c r="A241" s="98" t="s">
        <v>986</v>
      </c>
      <c r="B241" s="99" t="s">
        <v>78</v>
      </c>
      <c r="C241" s="100" t="s">
        <v>365</v>
      </c>
      <c r="D241" s="101" t="s">
        <v>651</v>
      </c>
      <c r="E241" s="102" t="s">
        <v>338</v>
      </c>
      <c r="F241" s="101" t="s">
        <v>128</v>
      </c>
      <c r="G241" s="101" t="s">
        <v>137</v>
      </c>
      <c r="H241" s="103">
        <v>45202</v>
      </c>
      <c r="I241" s="103">
        <v>45211</v>
      </c>
      <c r="J241" s="102" t="s">
        <v>139</v>
      </c>
      <c r="K241" s="104">
        <v>24.180399999999999</v>
      </c>
      <c r="L241" s="104">
        <v>0</v>
      </c>
      <c r="M241" s="104">
        <v>0</v>
      </c>
      <c r="N241" s="105">
        <v>0</v>
      </c>
      <c r="O241" s="106">
        <v>9</v>
      </c>
      <c r="P241" s="104">
        <v>74.709999999999994</v>
      </c>
      <c r="Q241" s="106">
        <v>10</v>
      </c>
      <c r="R241" s="104">
        <v>167.09399999999999</v>
      </c>
      <c r="S241" s="104">
        <v>0</v>
      </c>
      <c r="T241" s="107">
        <v>241.80399999999997</v>
      </c>
    </row>
    <row r="242" spans="1:20" s="68" customFormat="1" ht="51.75" outlineLevel="1" x14ac:dyDescent="0.3">
      <c r="A242" s="98" t="s">
        <v>986</v>
      </c>
      <c r="B242" s="99" t="s">
        <v>79</v>
      </c>
      <c r="C242" s="100" t="s">
        <v>365</v>
      </c>
      <c r="D242" s="101" t="s">
        <v>651</v>
      </c>
      <c r="E242" s="102" t="s">
        <v>243</v>
      </c>
      <c r="F242" s="101" t="s">
        <v>128</v>
      </c>
      <c r="G242" s="101" t="s">
        <v>137</v>
      </c>
      <c r="H242" s="103">
        <v>45202</v>
      </c>
      <c r="I242" s="103">
        <v>45211</v>
      </c>
      <c r="J242" s="102" t="s">
        <v>139</v>
      </c>
      <c r="K242" s="104">
        <v>24.180399999999999</v>
      </c>
      <c r="L242" s="104">
        <v>0</v>
      </c>
      <c r="M242" s="104">
        <v>0</v>
      </c>
      <c r="N242" s="105">
        <v>0</v>
      </c>
      <c r="O242" s="106">
        <v>9</v>
      </c>
      <c r="P242" s="104">
        <v>74.709999999999994</v>
      </c>
      <c r="Q242" s="106">
        <v>10</v>
      </c>
      <c r="R242" s="104">
        <v>167.09399999999999</v>
      </c>
      <c r="S242" s="104">
        <v>0</v>
      </c>
      <c r="T242" s="107">
        <v>241.80399999999997</v>
      </c>
    </row>
    <row r="243" spans="1:20" s="68" customFormat="1" ht="51.75" outlineLevel="1" x14ac:dyDescent="0.3">
      <c r="A243" s="98" t="s">
        <v>986</v>
      </c>
      <c r="B243" s="99" t="s">
        <v>987</v>
      </c>
      <c r="C243" s="100" t="s">
        <v>365</v>
      </c>
      <c r="D243" s="101" t="s">
        <v>651</v>
      </c>
      <c r="E243" s="102" t="s">
        <v>652</v>
      </c>
      <c r="F243" s="101" t="s">
        <v>128</v>
      </c>
      <c r="G243" s="101" t="s">
        <v>137</v>
      </c>
      <c r="H243" s="103">
        <v>45202</v>
      </c>
      <c r="I243" s="103">
        <v>45211</v>
      </c>
      <c r="J243" s="102" t="s">
        <v>139</v>
      </c>
      <c r="K243" s="104">
        <v>24.180399999999999</v>
      </c>
      <c r="L243" s="104">
        <v>0</v>
      </c>
      <c r="M243" s="104">
        <v>0</v>
      </c>
      <c r="N243" s="105">
        <v>0</v>
      </c>
      <c r="O243" s="106">
        <v>9</v>
      </c>
      <c r="P243" s="104">
        <v>74.709999999999994</v>
      </c>
      <c r="Q243" s="106">
        <v>10</v>
      </c>
      <c r="R243" s="104">
        <v>167.09399999999999</v>
      </c>
      <c r="S243" s="104">
        <v>0</v>
      </c>
      <c r="T243" s="107">
        <v>241.80399999999997</v>
      </c>
    </row>
    <row r="244" spans="1:20" s="68" customFormat="1" ht="51.75" outlineLevel="1" x14ac:dyDescent="0.3">
      <c r="A244" s="98" t="s">
        <v>986</v>
      </c>
      <c r="B244" s="99" t="s">
        <v>988</v>
      </c>
      <c r="C244" s="100" t="s">
        <v>365</v>
      </c>
      <c r="D244" s="101" t="s">
        <v>653</v>
      </c>
      <c r="E244" s="102" t="s">
        <v>338</v>
      </c>
      <c r="F244" s="101" t="s">
        <v>128</v>
      </c>
      <c r="G244" s="101" t="s">
        <v>137</v>
      </c>
      <c r="H244" s="103">
        <v>45265</v>
      </c>
      <c r="I244" s="103">
        <v>45269</v>
      </c>
      <c r="J244" s="102" t="s">
        <v>116</v>
      </c>
      <c r="K244" s="104">
        <v>82.070000000000007</v>
      </c>
      <c r="L244" s="104">
        <v>259.41300000000001</v>
      </c>
      <c r="M244" s="104">
        <v>259.41300000000001</v>
      </c>
      <c r="N244" s="105">
        <v>0</v>
      </c>
      <c r="O244" s="106">
        <v>4</v>
      </c>
      <c r="P244" s="104">
        <v>0</v>
      </c>
      <c r="Q244" s="106">
        <v>5</v>
      </c>
      <c r="R244" s="104">
        <v>150.93700000000001</v>
      </c>
      <c r="S244" s="104">
        <v>0</v>
      </c>
      <c r="T244" s="107">
        <v>410.35</v>
      </c>
    </row>
    <row r="245" spans="1:20" s="68" customFormat="1" ht="69" outlineLevel="1" x14ac:dyDescent="0.3">
      <c r="A245" s="98" t="s">
        <v>986</v>
      </c>
      <c r="B245" s="99" t="s">
        <v>989</v>
      </c>
      <c r="C245" s="100" t="s">
        <v>365</v>
      </c>
      <c r="D245" s="101" t="s">
        <v>653</v>
      </c>
      <c r="E245" s="102" t="s">
        <v>654</v>
      </c>
      <c r="F245" s="101" t="s">
        <v>128</v>
      </c>
      <c r="G245" s="101" t="s">
        <v>137</v>
      </c>
      <c r="H245" s="103">
        <v>45265</v>
      </c>
      <c r="I245" s="103">
        <v>45269</v>
      </c>
      <c r="J245" s="102" t="s">
        <v>116</v>
      </c>
      <c r="K245" s="104">
        <v>82.070000000000007</v>
      </c>
      <c r="L245" s="104">
        <v>259.41300000000001</v>
      </c>
      <c r="M245" s="104">
        <v>259.41300000000001</v>
      </c>
      <c r="N245" s="105">
        <v>0</v>
      </c>
      <c r="O245" s="106">
        <v>4</v>
      </c>
      <c r="P245" s="104">
        <v>0</v>
      </c>
      <c r="Q245" s="106">
        <v>5</v>
      </c>
      <c r="R245" s="104">
        <v>150.93700000000001</v>
      </c>
      <c r="S245" s="104">
        <v>0</v>
      </c>
      <c r="T245" s="107">
        <v>410.35</v>
      </c>
    </row>
    <row r="246" spans="1:20" s="68" customFormat="1" ht="120.75" outlineLevel="1" x14ac:dyDescent="0.3">
      <c r="A246" s="98" t="s">
        <v>990</v>
      </c>
      <c r="B246" s="99" t="s">
        <v>129</v>
      </c>
      <c r="C246" s="100" t="s">
        <v>365</v>
      </c>
      <c r="D246" s="101" t="s">
        <v>655</v>
      </c>
      <c r="E246" s="102" t="s">
        <v>223</v>
      </c>
      <c r="F246" s="101" t="s">
        <v>128</v>
      </c>
      <c r="G246" s="101" t="s">
        <v>137</v>
      </c>
      <c r="H246" s="103">
        <v>45200</v>
      </c>
      <c r="I246" s="103">
        <v>45203</v>
      </c>
      <c r="J246" s="102" t="s">
        <v>115</v>
      </c>
      <c r="K246" s="104">
        <v>51.1755</v>
      </c>
      <c r="L246" s="104">
        <v>0</v>
      </c>
      <c r="M246" s="104">
        <v>0</v>
      </c>
      <c r="N246" s="105">
        <v>0</v>
      </c>
      <c r="O246" s="106">
        <v>3</v>
      </c>
      <c r="P246" s="104">
        <v>0</v>
      </c>
      <c r="Q246" s="106">
        <v>4</v>
      </c>
      <c r="R246" s="104">
        <v>195.702</v>
      </c>
      <c r="S246" s="104">
        <v>9</v>
      </c>
      <c r="T246" s="107">
        <v>204.702</v>
      </c>
    </row>
    <row r="247" spans="1:20" s="68" customFormat="1" ht="120.75" outlineLevel="1" x14ac:dyDescent="0.3">
      <c r="A247" s="98" t="s">
        <v>990</v>
      </c>
      <c r="B247" s="99" t="s">
        <v>130</v>
      </c>
      <c r="C247" s="100" t="s">
        <v>365</v>
      </c>
      <c r="D247" s="101" t="s">
        <v>655</v>
      </c>
      <c r="E247" s="102" t="s">
        <v>224</v>
      </c>
      <c r="F247" s="101" t="s">
        <v>128</v>
      </c>
      <c r="G247" s="101" t="s">
        <v>137</v>
      </c>
      <c r="H247" s="103">
        <v>45200</v>
      </c>
      <c r="I247" s="103">
        <v>45203</v>
      </c>
      <c r="J247" s="102" t="s">
        <v>115</v>
      </c>
      <c r="K247" s="104">
        <v>48.9255</v>
      </c>
      <c r="L247" s="104">
        <v>0</v>
      </c>
      <c r="M247" s="104">
        <v>0</v>
      </c>
      <c r="N247" s="105">
        <v>0</v>
      </c>
      <c r="O247" s="106">
        <v>3</v>
      </c>
      <c r="P247" s="104">
        <v>0</v>
      </c>
      <c r="Q247" s="106">
        <v>4</v>
      </c>
      <c r="R247" s="104">
        <v>195.702</v>
      </c>
      <c r="S247" s="104">
        <v>0</v>
      </c>
      <c r="T247" s="107">
        <v>195.702</v>
      </c>
    </row>
    <row r="248" spans="1:20" s="68" customFormat="1" ht="69" outlineLevel="1" x14ac:dyDescent="0.3">
      <c r="A248" s="98" t="s">
        <v>990</v>
      </c>
      <c r="B248" s="99" t="s">
        <v>131</v>
      </c>
      <c r="C248" s="100" t="s">
        <v>365</v>
      </c>
      <c r="D248" s="101" t="s">
        <v>221</v>
      </c>
      <c r="E248" s="102" t="s">
        <v>340</v>
      </c>
      <c r="F248" s="101" t="s">
        <v>128</v>
      </c>
      <c r="G248" s="101" t="s">
        <v>137</v>
      </c>
      <c r="H248" s="103">
        <v>45203</v>
      </c>
      <c r="I248" s="103">
        <v>45205</v>
      </c>
      <c r="J248" s="102" t="s">
        <v>220</v>
      </c>
      <c r="K248" s="104">
        <v>114.59033333333332</v>
      </c>
      <c r="L248" s="104">
        <v>224.51499999999999</v>
      </c>
      <c r="M248" s="104">
        <v>224.51499999999999</v>
      </c>
      <c r="N248" s="105">
        <v>0</v>
      </c>
      <c r="O248" s="106">
        <v>2</v>
      </c>
      <c r="P248" s="104"/>
      <c r="Q248" s="106">
        <v>3</v>
      </c>
      <c r="R248" s="104">
        <v>119.256</v>
      </c>
      <c r="S248" s="104">
        <v>0</v>
      </c>
      <c r="T248" s="107">
        <v>343.77099999999996</v>
      </c>
    </row>
    <row r="249" spans="1:20" s="68" customFormat="1" ht="51.75" outlineLevel="1" x14ac:dyDescent="0.3">
      <c r="A249" s="98" t="s">
        <v>990</v>
      </c>
      <c r="B249" s="99" t="s">
        <v>132</v>
      </c>
      <c r="C249" s="100" t="s">
        <v>365</v>
      </c>
      <c r="D249" s="101" t="s">
        <v>221</v>
      </c>
      <c r="E249" s="102" t="s">
        <v>339</v>
      </c>
      <c r="F249" s="101" t="s">
        <v>128</v>
      </c>
      <c r="G249" s="101" t="s">
        <v>137</v>
      </c>
      <c r="H249" s="103">
        <v>45203</v>
      </c>
      <c r="I249" s="103">
        <v>45205</v>
      </c>
      <c r="J249" s="102" t="s">
        <v>220</v>
      </c>
      <c r="K249" s="104">
        <v>183.47766666666666</v>
      </c>
      <c r="L249" s="104">
        <v>224.51499999999999</v>
      </c>
      <c r="M249" s="104">
        <v>224.51499999999999</v>
      </c>
      <c r="N249" s="105">
        <v>0</v>
      </c>
      <c r="O249" s="106">
        <v>2</v>
      </c>
      <c r="P249" s="104">
        <v>206.66200000000001</v>
      </c>
      <c r="Q249" s="106">
        <v>3</v>
      </c>
      <c r="R249" s="104">
        <v>119.256</v>
      </c>
      <c r="S249" s="104">
        <v>0</v>
      </c>
      <c r="T249" s="107">
        <v>550.43299999999999</v>
      </c>
    </row>
    <row r="250" spans="1:20" s="68" customFormat="1" ht="51.75" outlineLevel="1" x14ac:dyDescent="0.3">
      <c r="A250" s="98" t="s">
        <v>990</v>
      </c>
      <c r="B250" s="99" t="s">
        <v>133</v>
      </c>
      <c r="C250" s="100" t="s">
        <v>365</v>
      </c>
      <c r="D250" s="101" t="s">
        <v>656</v>
      </c>
      <c r="E250" s="102" t="s">
        <v>339</v>
      </c>
      <c r="F250" s="101" t="s">
        <v>128</v>
      </c>
      <c r="G250" s="101" t="s">
        <v>137</v>
      </c>
      <c r="H250" s="103">
        <v>45216</v>
      </c>
      <c r="I250" s="103">
        <v>45219</v>
      </c>
      <c r="J250" s="102" t="s">
        <v>222</v>
      </c>
      <c r="K250" s="104">
        <v>52.60275</v>
      </c>
      <c r="L250" s="104">
        <v>0</v>
      </c>
      <c r="M250" s="104">
        <v>0</v>
      </c>
      <c r="N250" s="105">
        <v>0</v>
      </c>
      <c r="O250" s="106">
        <v>3</v>
      </c>
      <c r="P250" s="104">
        <v>210.411</v>
      </c>
      <c r="Q250" s="106">
        <v>4</v>
      </c>
      <c r="R250" s="104">
        <v>0</v>
      </c>
      <c r="S250" s="104">
        <v>0</v>
      </c>
      <c r="T250" s="107">
        <v>210.411</v>
      </c>
    </row>
    <row r="251" spans="1:20" s="68" customFormat="1" ht="103.5" outlineLevel="1" x14ac:dyDescent="0.3">
      <c r="A251" s="98" t="s">
        <v>990</v>
      </c>
      <c r="B251" s="99" t="s">
        <v>134</v>
      </c>
      <c r="C251" s="100" t="s">
        <v>365</v>
      </c>
      <c r="D251" s="101" t="s">
        <v>657</v>
      </c>
      <c r="E251" s="102" t="s">
        <v>659</v>
      </c>
      <c r="F251" s="101" t="s">
        <v>128</v>
      </c>
      <c r="G251" s="101" t="s">
        <v>137</v>
      </c>
      <c r="H251" s="103">
        <v>45237</v>
      </c>
      <c r="I251" s="103">
        <v>45241</v>
      </c>
      <c r="J251" s="102" t="s">
        <v>784</v>
      </c>
      <c r="K251" s="104">
        <v>62.068799999999996</v>
      </c>
      <c r="L251" s="104">
        <v>216.887</v>
      </c>
      <c r="M251" s="104">
        <v>216.887</v>
      </c>
      <c r="N251" s="105">
        <v>0</v>
      </c>
      <c r="O251" s="106">
        <v>4</v>
      </c>
      <c r="P251" s="104">
        <v>0</v>
      </c>
      <c r="Q251" s="106">
        <v>5</v>
      </c>
      <c r="R251" s="104">
        <v>82.613</v>
      </c>
      <c r="S251" s="104">
        <v>10.843999999999999</v>
      </c>
      <c r="T251" s="107">
        <v>310.34399999999999</v>
      </c>
    </row>
    <row r="252" spans="1:20" s="68" customFormat="1" ht="51.75" outlineLevel="1" x14ac:dyDescent="0.3">
      <c r="A252" s="98" t="s">
        <v>990</v>
      </c>
      <c r="B252" s="99" t="s">
        <v>135</v>
      </c>
      <c r="C252" s="100" t="s">
        <v>365</v>
      </c>
      <c r="D252" s="101" t="s">
        <v>658</v>
      </c>
      <c r="E252" s="102" t="s">
        <v>660</v>
      </c>
      <c r="F252" s="101" t="s">
        <v>128</v>
      </c>
      <c r="G252" s="101" t="s">
        <v>137</v>
      </c>
      <c r="H252" s="103">
        <v>45245</v>
      </c>
      <c r="I252" s="103">
        <v>45248</v>
      </c>
      <c r="J252" s="102" t="s">
        <v>139</v>
      </c>
      <c r="K252" s="104">
        <v>82.47999999999999</v>
      </c>
      <c r="L252" s="104">
        <v>0</v>
      </c>
      <c r="M252" s="104">
        <v>0</v>
      </c>
      <c r="N252" s="105">
        <v>0</v>
      </c>
      <c r="O252" s="106">
        <v>3</v>
      </c>
      <c r="P252" s="104">
        <v>185.53</v>
      </c>
      <c r="Q252" s="106">
        <v>4</v>
      </c>
      <c r="R252" s="104">
        <v>144.38999999999999</v>
      </c>
      <c r="S252" s="104">
        <v>0</v>
      </c>
      <c r="T252" s="107">
        <v>329.91999999999996</v>
      </c>
    </row>
    <row r="253" spans="1:20" s="68" customFormat="1" ht="69" outlineLevel="1" x14ac:dyDescent="0.3">
      <c r="A253" s="98" t="s">
        <v>990</v>
      </c>
      <c r="B253" s="99" t="s">
        <v>136</v>
      </c>
      <c r="C253" s="100" t="s">
        <v>365</v>
      </c>
      <c r="D253" s="101" t="s">
        <v>658</v>
      </c>
      <c r="E253" s="102" t="s">
        <v>661</v>
      </c>
      <c r="F253" s="101" t="s">
        <v>128</v>
      </c>
      <c r="G253" s="101" t="s">
        <v>137</v>
      </c>
      <c r="H253" s="103">
        <v>45245</v>
      </c>
      <c r="I253" s="103">
        <v>45248</v>
      </c>
      <c r="J253" s="102" t="s">
        <v>139</v>
      </c>
      <c r="K253" s="104">
        <v>82.778750000000002</v>
      </c>
      <c r="L253" s="104">
        <v>0</v>
      </c>
      <c r="M253" s="104">
        <v>0</v>
      </c>
      <c r="N253" s="105">
        <v>0</v>
      </c>
      <c r="O253" s="106">
        <v>3</v>
      </c>
      <c r="P253" s="104">
        <v>186.72499999999999</v>
      </c>
      <c r="Q253" s="106">
        <v>4</v>
      </c>
      <c r="R253" s="104">
        <v>144.38999999999999</v>
      </c>
      <c r="S253" s="104">
        <v>0</v>
      </c>
      <c r="T253" s="107">
        <v>331.11500000000001</v>
      </c>
    </row>
    <row r="254" spans="1:20" s="68" customFormat="1" ht="155.25" outlineLevel="1" x14ac:dyDescent="0.3">
      <c r="A254" s="98" t="s">
        <v>990</v>
      </c>
      <c r="B254" s="99" t="s">
        <v>991</v>
      </c>
      <c r="C254" s="100" t="s">
        <v>365</v>
      </c>
      <c r="D254" s="101" t="s">
        <v>662</v>
      </c>
      <c r="E254" s="102" t="s">
        <v>665</v>
      </c>
      <c r="F254" s="101" t="s">
        <v>128</v>
      </c>
      <c r="G254" s="101" t="s">
        <v>137</v>
      </c>
      <c r="H254" s="103">
        <v>45252</v>
      </c>
      <c r="I254" s="103">
        <v>45255</v>
      </c>
      <c r="J254" s="102" t="s">
        <v>793</v>
      </c>
      <c r="K254" s="104">
        <v>24.304749999999999</v>
      </c>
      <c r="L254" s="104">
        <v>0</v>
      </c>
      <c r="M254" s="104">
        <v>0</v>
      </c>
      <c r="N254" s="105">
        <v>0</v>
      </c>
      <c r="O254" s="106">
        <v>3</v>
      </c>
      <c r="P254" s="104">
        <v>0</v>
      </c>
      <c r="Q254" s="106">
        <v>4</v>
      </c>
      <c r="R254" s="104">
        <v>94.968999999999994</v>
      </c>
      <c r="S254" s="104">
        <v>2.25</v>
      </c>
      <c r="T254" s="107">
        <v>97.218999999999994</v>
      </c>
    </row>
    <row r="255" spans="1:20" s="68" customFormat="1" ht="51.75" outlineLevel="1" x14ac:dyDescent="0.3">
      <c r="A255" s="98" t="s">
        <v>990</v>
      </c>
      <c r="B255" s="99" t="s">
        <v>992</v>
      </c>
      <c r="C255" s="100" t="s">
        <v>365</v>
      </c>
      <c r="D255" s="101" t="s">
        <v>662</v>
      </c>
      <c r="E255" s="102" t="s">
        <v>339</v>
      </c>
      <c r="F255" s="101" t="s">
        <v>128</v>
      </c>
      <c r="G255" s="101" t="s">
        <v>137</v>
      </c>
      <c r="H255" s="103">
        <v>45252</v>
      </c>
      <c r="I255" s="103">
        <v>45255</v>
      </c>
      <c r="J255" s="102" t="s">
        <v>793</v>
      </c>
      <c r="K255" s="104">
        <v>26.242249999999999</v>
      </c>
      <c r="L255" s="104">
        <v>0</v>
      </c>
      <c r="M255" s="104">
        <v>0</v>
      </c>
      <c r="N255" s="105">
        <v>0</v>
      </c>
      <c r="O255" s="106">
        <v>3</v>
      </c>
      <c r="P255" s="104">
        <v>0</v>
      </c>
      <c r="Q255" s="106">
        <v>4</v>
      </c>
      <c r="R255" s="104">
        <v>94.968999999999994</v>
      </c>
      <c r="S255" s="104">
        <v>10</v>
      </c>
      <c r="T255" s="107">
        <v>104.96899999999999</v>
      </c>
    </row>
    <row r="256" spans="1:20" s="68" customFormat="1" ht="51.75" outlineLevel="1" x14ac:dyDescent="0.3">
      <c r="A256" s="98" t="s">
        <v>990</v>
      </c>
      <c r="B256" s="99" t="s">
        <v>993</v>
      </c>
      <c r="C256" s="100" t="s">
        <v>365</v>
      </c>
      <c r="D256" s="101" t="s">
        <v>663</v>
      </c>
      <c r="E256" s="102" t="s">
        <v>339</v>
      </c>
      <c r="F256" s="101" t="s">
        <v>128</v>
      </c>
      <c r="G256" s="101" t="s">
        <v>137</v>
      </c>
      <c r="H256" s="103">
        <v>45266</v>
      </c>
      <c r="I256" s="103">
        <v>45270</v>
      </c>
      <c r="J256" s="102" t="s">
        <v>189</v>
      </c>
      <c r="K256" s="104">
        <v>166.87479999999999</v>
      </c>
      <c r="L256" s="104">
        <v>478.851</v>
      </c>
      <c r="M256" s="104">
        <v>478.851</v>
      </c>
      <c r="N256" s="105">
        <v>0</v>
      </c>
      <c r="O256" s="106">
        <v>4</v>
      </c>
      <c r="P256" s="104">
        <v>132.66300000000001</v>
      </c>
      <c r="Q256" s="106">
        <v>5</v>
      </c>
      <c r="R256" s="104">
        <v>222.86</v>
      </c>
      <c r="S256" s="104">
        <v>0</v>
      </c>
      <c r="T256" s="107">
        <v>834.37400000000002</v>
      </c>
    </row>
    <row r="257" spans="1:20" s="68" customFormat="1" ht="120.75" outlineLevel="1" x14ac:dyDescent="0.3">
      <c r="A257" s="98" t="s">
        <v>990</v>
      </c>
      <c r="B257" s="99" t="s">
        <v>994</v>
      </c>
      <c r="C257" s="100" t="s">
        <v>365</v>
      </c>
      <c r="D257" s="101" t="s">
        <v>664</v>
      </c>
      <c r="E257" s="102" t="s">
        <v>666</v>
      </c>
      <c r="F257" s="101" t="s">
        <v>128</v>
      </c>
      <c r="G257" s="101" t="s">
        <v>137</v>
      </c>
      <c r="H257" s="103">
        <v>45271</v>
      </c>
      <c r="I257" s="103">
        <v>45275</v>
      </c>
      <c r="J257" s="102" t="s">
        <v>114</v>
      </c>
      <c r="K257" s="104">
        <v>13.555199999999999</v>
      </c>
      <c r="L257" s="104">
        <v>0</v>
      </c>
      <c r="M257" s="104">
        <v>0</v>
      </c>
      <c r="N257" s="105">
        <v>0</v>
      </c>
      <c r="O257" s="106">
        <v>4</v>
      </c>
      <c r="P257" s="104">
        <v>0</v>
      </c>
      <c r="Q257" s="106">
        <v>5</v>
      </c>
      <c r="R257" s="104">
        <v>67.775999999999996</v>
      </c>
      <c r="S257" s="104">
        <v>0</v>
      </c>
      <c r="T257" s="107">
        <v>67.775999999999996</v>
      </c>
    </row>
    <row r="258" spans="1:20" s="68" customFormat="1" ht="51.75" outlineLevel="1" x14ac:dyDescent="0.3">
      <c r="A258" s="98" t="s">
        <v>1037</v>
      </c>
      <c r="B258" s="99" t="s">
        <v>80</v>
      </c>
      <c r="C258" s="100" t="s">
        <v>365</v>
      </c>
      <c r="D258" s="101" t="s">
        <v>237</v>
      </c>
      <c r="E258" s="102" t="s">
        <v>341</v>
      </c>
      <c r="F258" s="101" t="s">
        <v>128</v>
      </c>
      <c r="G258" s="101" t="s">
        <v>137</v>
      </c>
      <c r="H258" s="103">
        <v>45196</v>
      </c>
      <c r="I258" s="103">
        <v>45200</v>
      </c>
      <c r="J258" s="102" t="s">
        <v>793</v>
      </c>
      <c r="K258" s="104">
        <v>6.8462000000000005</v>
      </c>
      <c r="L258" s="104">
        <v>0</v>
      </c>
      <c r="M258" s="104">
        <v>0</v>
      </c>
      <c r="N258" s="105">
        <v>0</v>
      </c>
      <c r="O258" s="106">
        <v>4</v>
      </c>
      <c r="P258" s="104">
        <v>0</v>
      </c>
      <c r="Q258" s="106">
        <v>5</v>
      </c>
      <c r="R258" s="104">
        <v>0</v>
      </c>
      <c r="S258" s="104">
        <v>34.231000000000002</v>
      </c>
      <c r="T258" s="107">
        <v>34.231000000000002</v>
      </c>
    </row>
    <row r="259" spans="1:20" s="68" customFormat="1" ht="103.5" outlineLevel="1" x14ac:dyDescent="0.3">
      <c r="A259" s="98" t="s">
        <v>1037</v>
      </c>
      <c r="B259" s="99" t="s">
        <v>91</v>
      </c>
      <c r="C259" s="100" t="s">
        <v>365</v>
      </c>
      <c r="D259" s="101" t="s">
        <v>237</v>
      </c>
      <c r="E259" s="102" t="s">
        <v>342</v>
      </c>
      <c r="F259" s="101" t="s">
        <v>128</v>
      </c>
      <c r="G259" s="101" t="s">
        <v>137</v>
      </c>
      <c r="H259" s="103">
        <v>45196</v>
      </c>
      <c r="I259" s="103">
        <v>45200</v>
      </c>
      <c r="J259" s="102" t="s">
        <v>793</v>
      </c>
      <c r="K259" s="104">
        <v>1.92</v>
      </c>
      <c r="L259" s="104">
        <v>0</v>
      </c>
      <c r="M259" s="104">
        <v>0</v>
      </c>
      <c r="N259" s="105">
        <v>0</v>
      </c>
      <c r="O259" s="106">
        <v>4</v>
      </c>
      <c r="P259" s="104">
        <v>0</v>
      </c>
      <c r="Q259" s="106">
        <v>5</v>
      </c>
      <c r="R259" s="104">
        <v>0</v>
      </c>
      <c r="S259" s="104">
        <v>9.6</v>
      </c>
      <c r="T259" s="107">
        <v>9.6</v>
      </c>
    </row>
    <row r="260" spans="1:20" s="68" customFormat="1" ht="69" outlineLevel="1" x14ac:dyDescent="0.3">
      <c r="A260" s="98" t="s">
        <v>1037</v>
      </c>
      <c r="B260" s="99" t="s">
        <v>290</v>
      </c>
      <c r="C260" s="100" t="s">
        <v>365</v>
      </c>
      <c r="D260" s="101" t="s">
        <v>238</v>
      </c>
      <c r="E260" s="102" t="s">
        <v>341</v>
      </c>
      <c r="F260" s="101" t="s">
        <v>128</v>
      </c>
      <c r="G260" s="101" t="s">
        <v>137</v>
      </c>
      <c r="H260" s="103">
        <v>45214</v>
      </c>
      <c r="I260" s="103">
        <v>45217</v>
      </c>
      <c r="J260" s="102" t="s">
        <v>138</v>
      </c>
      <c r="K260" s="104">
        <v>11.718</v>
      </c>
      <c r="L260" s="104">
        <v>0</v>
      </c>
      <c r="M260" s="104">
        <v>0</v>
      </c>
      <c r="N260" s="105">
        <v>0</v>
      </c>
      <c r="O260" s="106">
        <v>3</v>
      </c>
      <c r="P260" s="104">
        <v>5.9279999999999999</v>
      </c>
      <c r="Q260" s="106">
        <v>4</v>
      </c>
      <c r="R260" s="104">
        <v>0</v>
      </c>
      <c r="S260" s="104">
        <v>40.944000000000003</v>
      </c>
      <c r="T260" s="107">
        <v>46.872</v>
      </c>
    </row>
    <row r="261" spans="1:20" s="68" customFormat="1" ht="103.5" outlineLevel="1" x14ac:dyDescent="0.3">
      <c r="A261" s="98" t="s">
        <v>1037</v>
      </c>
      <c r="B261" s="99" t="s">
        <v>291</v>
      </c>
      <c r="C261" s="100" t="s">
        <v>365</v>
      </c>
      <c r="D261" s="101" t="s">
        <v>238</v>
      </c>
      <c r="E261" s="102" t="s">
        <v>342</v>
      </c>
      <c r="F261" s="101" t="s">
        <v>128</v>
      </c>
      <c r="G261" s="101" t="s">
        <v>137</v>
      </c>
      <c r="H261" s="103">
        <v>45214</v>
      </c>
      <c r="I261" s="103">
        <v>45217</v>
      </c>
      <c r="J261" s="102" t="s">
        <v>138</v>
      </c>
      <c r="K261" s="104">
        <v>1.482</v>
      </c>
      <c r="L261" s="104">
        <v>0</v>
      </c>
      <c r="M261" s="104">
        <v>0</v>
      </c>
      <c r="N261" s="105">
        <v>0</v>
      </c>
      <c r="O261" s="106">
        <v>3</v>
      </c>
      <c r="P261" s="104">
        <v>5.9279999999999999</v>
      </c>
      <c r="Q261" s="106">
        <v>4</v>
      </c>
      <c r="R261" s="104">
        <v>0</v>
      </c>
      <c r="S261" s="104">
        <v>0</v>
      </c>
      <c r="T261" s="107">
        <v>5.9279999999999999</v>
      </c>
    </row>
    <row r="262" spans="1:20" s="68" customFormat="1" ht="51.75" outlineLevel="1" x14ac:dyDescent="0.3">
      <c r="A262" s="98" t="s">
        <v>1037</v>
      </c>
      <c r="B262" s="99" t="s">
        <v>292</v>
      </c>
      <c r="C262" s="100" t="s">
        <v>365</v>
      </c>
      <c r="D262" s="101" t="s">
        <v>239</v>
      </c>
      <c r="E262" s="102" t="s">
        <v>343</v>
      </c>
      <c r="F262" s="101" t="s">
        <v>128</v>
      </c>
      <c r="G262" s="101" t="s">
        <v>137</v>
      </c>
      <c r="H262" s="103">
        <v>45217</v>
      </c>
      <c r="I262" s="103">
        <v>45220</v>
      </c>
      <c r="J262" s="102" t="s">
        <v>234</v>
      </c>
      <c r="K262" s="104">
        <v>1.125</v>
      </c>
      <c r="L262" s="104">
        <v>0</v>
      </c>
      <c r="M262" s="104">
        <v>0</v>
      </c>
      <c r="N262" s="105">
        <v>0</v>
      </c>
      <c r="O262" s="106">
        <v>3</v>
      </c>
      <c r="P262" s="104">
        <v>0</v>
      </c>
      <c r="Q262" s="106">
        <v>4</v>
      </c>
      <c r="R262" s="104">
        <v>0</v>
      </c>
      <c r="S262" s="104">
        <v>4.5</v>
      </c>
      <c r="T262" s="107">
        <v>4.5</v>
      </c>
    </row>
    <row r="263" spans="1:20" s="68" customFormat="1" ht="69" outlineLevel="1" x14ac:dyDescent="0.3">
      <c r="A263" s="98" t="s">
        <v>1037</v>
      </c>
      <c r="B263" s="99" t="s">
        <v>293</v>
      </c>
      <c r="C263" s="100" t="s">
        <v>365</v>
      </c>
      <c r="D263" s="101" t="s">
        <v>239</v>
      </c>
      <c r="E263" s="102" t="s">
        <v>344</v>
      </c>
      <c r="F263" s="101" t="s">
        <v>128</v>
      </c>
      <c r="G263" s="101" t="s">
        <v>137</v>
      </c>
      <c r="H263" s="103">
        <v>45217</v>
      </c>
      <c r="I263" s="103">
        <v>45220</v>
      </c>
      <c r="J263" s="102" t="s">
        <v>234</v>
      </c>
      <c r="K263" s="104">
        <v>0.43</v>
      </c>
      <c r="L263" s="104">
        <v>0</v>
      </c>
      <c r="M263" s="104">
        <v>0</v>
      </c>
      <c r="N263" s="105">
        <v>0</v>
      </c>
      <c r="O263" s="106">
        <v>3</v>
      </c>
      <c r="P263" s="104">
        <v>0</v>
      </c>
      <c r="Q263" s="106">
        <v>4</v>
      </c>
      <c r="R263" s="104">
        <v>0</v>
      </c>
      <c r="S263" s="104">
        <v>1.72</v>
      </c>
      <c r="T263" s="107">
        <v>1.72</v>
      </c>
    </row>
    <row r="264" spans="1:20" s="68" customFormat="1" ht="51.75" outlineLevel="1" x14ac:dyDescent="0.3">
      <c r="A264" s="98" t="s">
        <v>996</v>
      </c>
      <c r="B264" s="99" t="s">
        <v>81</v>
      </c>
      <c r="C264" s="100" t="s">
        <v>365</v>
      </c>
      <c r="D264" s="101" t="s">
        <v>667</v>
      </c>
      <c r="E264" s="102" t="s">
        <v>668</v>
      </c>
      <c r="F264" s="101" t="s">
        <v>128</v>
      </c>
      <c r="G264" s="101" t="s">
        <v>137</v>
      </c>
      <c r="H264" s="103">
        <v>45231</v>
      </c>
      <c r="I264" s="103">
        <v>45233</v>
      </c>
      <c r="J264" s="102" t="s">
        <v>669</v>
      </c>
      <c r="K264" s="104">
        <v>145.78333333333333</v>
      </c>
      <c r="L264" s="104">
        <v>188.7</v>
      </c>
      <c r="M264" s="104">
        <v>188.7</v>
      </c>
      <c r="N264" s="105">
        <v>0</v>
      </c>
      <c r="O264" s="106">
        <v>2</v>
      </c>
      <c r="P264" s="104">
        <v>124.538</v>
      </c>
      <c r="Q264" s="106">
        <v>3</v>
      </c>
      <c r="R264" s="104">
        <v>124.11199999999999</v>
      </c>
      <c r="S264" s="104">
        <v>0</v>
      </c>
      <c r="T264" s="107">
        <v>437.35</v>
      </c>
    </row>
    <row r="265" spans="1:20" s="68" customFormat="1" ht="51.75" outlineLevel="1" x14ac:dyDescent="0.3">
      <c r="A265" s="98" t="s">
        <v>996</v>
      </c>
      <c r="B265" s="99" t="s">
        <v>94</v>
      </c>
      <c r="C265" s="100" t="s">
        <v>365</v>
      </c>
      <c r="D265" s="101" t="s">
        <v>670</v>
      </c>
      <c r="E265" s="102" t="s">
        <v>154</v>
      </c>
      <c r="F265" s="101" t="s">
        <v>128</v>
      </c>
      <c r="G265" s="101" t="s">
        <v>137</v>
      </c>
      <c r="H265" s="103">
        <v>45265</v>
      </c>
      <c r="I265" s="103">
        <v>45267</v>
      </c>
      <c r="J265" s="102" t="s">
        <v>115</v>
      </c>
      <c r="K265" s="104">
        <v>252.44966666666664</v>
      </c>
      <c r="L265" s="104">
        <v>466</v>
      </c>
      <c r="M265" s="104">
        <v>466</v>
      </c>
      <c r="N265" s="105">
        <v>0</v>
      </c>
      <c r="O265" s="106">
        <v>2</v>
      </c>
      <c r="P265" s="104">
        <v>139.74199999999999</v>
      </c>
      <c r="Q265" s="106">
        <v>3</v>
      </c>
      <c r="R265" s="104">
        <v>151.607</v>
      </c>
      <c r="S265" s="104">
        <v>0</v>
      </c>
      <c r="T265" s="107">
        <v>757.34899999999993</v>
      </c>
    </row>
    <row r="266" spans="1:20" s="68" customFormat="1" ht="51.75" outlineLevel="1" x14ac:dyDescent="0.3">
      <c r="A266" s="98" t="s">
        <v>997</v>
      </c>
      <c r="B266" s="99" t="s">
        <v>82</v>
      </c>
      <c r="C266" s="100" t="s">
        <v>365</v>
      </c>
      <c r="D266" s="101" t="s">
        <v>671</v>
      </c>
      <c r="E266" s="102" t="s">
        <v>672</v>
      </c>
      <c r="F266" s="101" t="s">
        <v>128</v>
      </c>
      <c r="G266" s="101" t="s">
        <v>137</v>
      </c>
      <c r="H266" s="103">
        <v>45228</v>
      </c>
      <c r="I266" s="103">
        <v>45230</v>
      </c>
      <c r="J266" s="102" t="s">
        <v>235</v>
      </c>
      <c r="K266" s="104">
        <v>125.09733333333334</v>
      </c>
      <c r="L266" s="104">
        <v>163.55199999999999</v>
      </c>
      <c r="M266" s="104">
        <v>163.55199999999999</v>
      </c>
      <c r="N266" s="105">
        <v>0</v>
      </c>
      <c r="O266" s="106">
        <v>2</v>
      </c>
      <c r="P266" s="104">
        <v>107.883</v>
      </c>
      <c r="Q266" s="106">
        <v>3</v>
      </c>
      <c r="R266" s="104">
        <v>103.857</v>
      </c>
      <c r="S266" s="104">
        <v>0</v>
      </c>
      <c r="T266" s="107">
        <v>375.29200000000003</v>
      </c>
    </row>
    <row r="267" spans="1:20" s="68" customFormat="1" ht="69" outlineLevel="1" x14ac:dyDescent="0.3">
      <c r="A267" s="98" t="s">
        <v>997</v>
      </c>
      <c r="B267" s="99" t="s">
        <v>294</v>
      </c>
      <c r="C267" s="100" t="s">
        <v>365</v>
      </c>
      <c r="D267" s="101" t="s">
        <v>671</v>
      </c>
      <c r="E267" s="102" t="s">
        <v>225</v>
      </c>
      <c r="F267" s="101" t="s">
        <v>128</v>
      </c>
      <c r="G267" s="101" t="s">
        <v>137</v>
      </c>
      <c r="H267" s="103">
        <v>45228</v>
      </c>
      <c r="I267" s="103">
        <v>45230</v>
      </c>
      <c r="J267" s="102" t="s">
        <v>235</v>
      </c>
      <c r="K267" s="104">
        <v>113.90433333333333</v>
      </c>
      <c r="L267" s="104">
        <v>163.55199999999999</v>
      </c>
      <c r="M267" s="104">
        <v>163.55199999999999</v>
      </c>
      <c r="N267" s="105">
        <v>0</v>
      </c>
      <c r="O267" s="106">
        <v>2</v>
      </c>
      <c r="P267" s="104">
        <v>74.304000000000002</v>
      </c>
      <c r="Q267" s="106">
        <v>3</v>
      </c>
      <c r="R267" s="104">
        <v>103.857</v>
      </c>
      <c r="S267" s="104">
        <v>0</v>
      </c>
      <c r="T267" s="107">
        <v>341.71299999999997</v>
      </c>
    </row>
    <row r="268" spans="1:20" s="68" customFormat="1" ht="69" outlineLevel="1" x14ac:dyDescent="0.3">
      <c r="A268" s="98" t="s">
        <v>997</v>
      </c>
      <c r="B268" s="99" t="s">
        <v>295</v>
      </c>
      <c r="C268" s="100" t="s">
        <v>365</v>
      </c>
      <c r="D268" s="101" t="s">
        <v>671</v>
      </c>
      <c r="E268" s="102" t="s">
        <v>673</v>
      </c>
      <c r="F268" s="101" t="s">
        <v>128</v>
      </c>
      <c r="G268" s="101" t="s">
        <v>137</v>
      </c>
      <c r="H268" s="103">
        <v>45228</v>
      </c>
      <c r="I268" s="103">
        <v>45230</v>
      </c>
      <c r="J268" s="102" t="s">
        <v>235</v>
      </c>
      <c r="K268" s="104">
        <v>110.70899999999999</v>
      </c>
      <c r="L268" s="104">
        <v>163.55199999999999</v>
      </c>
      <c r="M268" s="104">
        <v>163.55199999999999</v>
      </c>
      <c r="N268" s="105">
        <v>0</v>
      </c>
      <c r="O268" s="106">
        <v>2</v>
      </c>
      <c r="P268" s="104">
        <v>64.718000000000004</v>
      </c>
      <c r="Q268" s="106">
        <v>3</v>
      </c>
      <c r="R268" s="104">
        <v>103.857</v>
      </c>
      <c r="S268" s="104">
        <v>0</v>
      </c>
      <c r="T268" s="107">
        <v>332.12699999999995</v>
      </c>
    </row>
    <row r="269" spans="1:20" s="68" customFormat="1" ht="69" outlineLevel="1" x14ac:dyDescent="0.3">
      <c r="A269" s="98" t="s">
        <v>997</v>
      </c>
      <c r="B269" s="99" t="s">
        <v>296</v>
      </c>
      <c r="C269" s="100" t="s">
        <v>365</v>
      </c>
      <c r="D269" s="101" t="s">
        <v>671</v>
      </c>
      <c r="E269" s="102" t="s">
        <v>345</v>
      </c>
      <c r="F269" s="101" t="s">
        <v>128</v>
      </c>
      <c r="G269" s="101" t="s">
        <v>137</v>
      </c>
      <c r="H269" s="103">
        <v>45228</v>
      </c>
      <c r="I269" s="103">
        <v>45230</v>
      </c>
      <c r="J269" s="102" t="s">
        <v>235</v>
      </c>
      <c r="K269" s="104">
        <v>77.472333333333339</v>
      </c>
      <c r="L269" s="104">
        <v>126.026</v>
      </c>
      <c r="M269" s="104">
        <v>126.026</v>
      </c>
      <c r="N269" s="105">
        <v>0</v>
      </c>
      <c r="O269" s="106">
        <v>2</v>
      </c>
      <c r="P269" s="104">
        <v>37.152000000000001</v>
      </c>
      <c r="Q269" s="106">
        <v>3</v>
      </c>
      <c r="R269" s="104">
        <v>69.239000000000004</v>
      </c>
      <c r="S269" s="104">
        <v>0</v>
      </c>
      <c r="T269" s="107">
        <v>232.417</v>
      </c>
    </row>
    <row r="270" spans="1:20" s="68" customFormat="1" ht="51.75" outlineLevel="1" x14ac:dyDescent="0.3">
      <c r="A270" s="98" t="s">
        <v>997</v>
      </c>
      <c r="B270" s="99" t="s">
        <v>297</v>
      </c>
      <c r="C270" s="100" t="s">
        <v>365</v>
      </c>
      <c r="D270" s="101" t="s">
        <v>674</v>
      </c>
      <c r="E270" s="102" t="s">
        <v>672</v>
      </c>
      <c r="F270" s="101" t="s">
        <v>128</v>
      </c>
      <c r="G270" s="101" t="s">
        <v>137</v>
      </c>
      <c r="H270" s="103">
        <v>45243</v>
      </c>
      <c r="I270" s="103">
        <v>45248</v>
      </c>
      <c r="J270" s="102" t="s">
        <v>813</v>
      </c>
      <c r="K270" s="104">
        <v>0</v>
      </c>
      <c r="L270" s="104">
        <v>0</v>
      </c>
      <c r="M270" s="104">
        <v>0</v>
      </c>
      <c r="N270" s="105">
        <v>0</v>
      </c>
      <c r="O270" s="106">
        <v>5</v>
      </c>
      <c r="P270" s="104">
        <v>0</v>
      </c>
      <c r="Q270" s="106">
        <v>6</v>
      </c>
      <c r="R270" s="104">
        <v>0</v>
      </c>
      <c r="S270" s="104">
        <v>0</v>
      </c>
      <c r="T270" s="107">
        <v>0</v>
      </c>
    </row>
    <row r="271" spans="1:20" s="68" customFormat="1" ht="69" outlineLevel="1" x14ac:dyDescent="0.3">
      <c r="A271" s="98" t="s">
        <v>997</v>
      </c>
      <c r="B271" s="99" t="s">
        <v>298</v>
      </c>
      <c r="C271" s="100" t="s">
        <v>365</v>
      </c>
      <c r="D271" s="101" t="s">
        <v>674</v>
      </c>
      <c r="E271" s="102" t="s">
        <v>675</v>
      </c>
      <c r="F271" s="101" t="s">
        <v>128</v>
      </c>
      <c r="G271" s="101" t="s">
        <v>137</v>
      </c>
      <c r="H271" s="103">
        <v>45243</v>
      </c>
      <c r="I271" s="103">
        <v>45248</v>
      </c>
      <c r="J271" s="102" t="s">
        <v>813</v>
      </c>
      <c r="K271" s="104">
        <v>226.01333333333332</v>
      </c>
      <c r="L271" s="104">
        <v>469.14800000000002</v>
      </c>
      <c r="M271" s="104">
        <v>469.14800000000002</v>
      </c>
      <c r="N271" s="105">
        <v>0</v>
      </c>
      <c r="O271" s="106">
        <v>5</v>
      </c>
      <c r="P271" s="104">
        <v>548.99199999999996</v>
      </c>
      <c r="Q271" s="106">
        <v>6</v>
      </c>
      <c r="R271" s="104">
        <v>337.94</v>
      </c>
      <c r="S271" s="104">
        <v>0</v>
      </c>
      <c r="T271" s="107">
        <v>1356.08</v>
      </c>
    </row>
    <row r="272" spans="1:20" s="68" customFormat="1" ht="69" outlineLevel="1" x14ac:dyDescent="0.3">
      <c r="A272" s="98" t="s">
        <v>997</v>
      </c>
      <c r="B272" s="99" t="s">
        <v>998</v>
      </c>
      <c r="C272" s="100" t="s">
        <v>365</v>
      </c>
      <c r="D272" s="101" t="s">
        <v>676</v>
      </c>
      <c r="E272" s="102" t="s">
        <v>226</v>
      </c>
      <c r="F272" s="101" t="s">
        <v>128</v>
      </c>
      <c r="G272" s="101" t="s">
        <v>137</v>
      </c>
      <c r="H272" s="103">
        <v>45222</v>
      </c>
      <c r="I272" s="103">
        <v>45225</v>
      </c>
      <c r="J272" s="102" t="s">
        <v>115</v>
      </c>
      <c r="K272" s="104">
        <v>183.41049999999998</v>
      </c>
      <c r="L272" s="104">
        <v>328.00599999999997</v>
      </c>
      <c r="M272" s="104">
        <v>328.00599999999997</v>
      </c>
      <c r="N272" s="105">
        <v>0</v>
      </c>
      <c r="O272" s="106">
        <v>3</v>
      </c>
      <c r="P272" s="104">
        <v>161.81299999999999</v>
      </c>
      <c r="Q272" s="106">
        <v>4</v>
      </c>
      <c r="R272" s="104">
        <v>243.82300000000001</v>
      </c>
      <c r="S272" s="104">
        <v>0</v>
      </c>
      <c r="T272" s="107">
        <v>733.64199999999994</v>
      </c>
    </row>
    <row r="273" spans="1:20" s="68" customFormat="1" ht="51.75" outlineLevel="1" x14ac:dyDescent="0.3">
      <c r="A273" s="98" t="s">
        <v>997</v>
      </c>
      <c r="B273" s="99" t="s">
        <v>999</v>
      </c>
      <c r="C273" s="100" t="s">
        <v>365</v>
      </c>
      <c r="D273" s="101" t="s">
        <v>677</v>
      </c>
      <c r="E273" s="102" t="s">
        <v>347</v>
      </c>
      <c r="F273" s="101" t="s">
        <v>128</v>
      </c>
      <c r="G273" s="101" t="s">
        <v>137</v>
      </c>
      <c r="H273" s="103">
        <v>45257</v>
      </c>
      <c r="I273" s="103">
        <v>45262</v>
      </c>
      <c r="J273" s="102" t="s">
        <v>678</v>
      </c>
      <c r="K273" s="104">
        <v>125.57333333333334</v>
      </c>
      <c r="L273" s="104">
        <v>192.24299999999999</v>
      </c>
      <c r="M273" s="104">
        <v>192.24299999999999</v>
      </c>
      <c r="N273" s="105">
        <v>0</v>
      </c>
      <c r="O273" s="106">
        <v>5</v>
      </c>
      <c r="P273" s="104">
        <v>323.851</v>
      </c>
      <c r="Q273" s="106">
        <v>6</v>
      </c>
      <c r="R273" s="104">
        <v>237.346</v>
      </c>
      <c r="S273" s="104">
        <v>0</v>
      </c>
      <c r="T273" s="107">
        <v>753.44</v>
      </c>
    </row>
    <row r="274" spans="1:20" s="68" customFormat="1" ht="103.5" outlineLevel="1" x14ac:dyDescent="0.3">
      <c r="A274" s="98" t="s">
        <v>997</v>
      </c>
      <c r="B274" s="99" t="s">
        <v>1000</v>
      </c>
      <c r="C274" s="100" t="s">
        <v>365</v>
      </c>
      <c r="D274" s="101" t="s">
        <v>679</v>
      </c>
      <c r="E274" s="102" t="s">
        <v>680</v>
      </c>
      <c r="F274" s="101" t="s">
        <v>128</v>
      </c>
      <c r="G274" s="101" t="s">
        <v>137</v>
      </c>
      <c r="H274" s="103">
        <v>45250</v>
      </c>
      <c r="I274" s="103">
        <v>45255</v>
      </c>
      <c r="J274" s="102" t="s">
        <v>681</v>
      </c>
      <c r="K274" s="104">
        <v>79.364333333333335</v>
      </c>
      <c r="L274" s="104">
        <v>284.089</v>
      </c>
      <c r="M274" s="104">
        <v>284.089</v>
      </c>
      <c r="N274" s="105">
        <v>0</v>
      </c>
      <c r="O274" s="106">
        <v>5</v>
      </c>
      <c r="P274" s="104">
        <v>85.778999999999996</v>
      </c>
      <c r="Q274" s="106">
        <v>6</v>
      </c>
      <c r="R274" s="104">
        <v>106.318</v>
      </c>
      <c r="S274" s="104">
        <v>0</v>
      </c>
      <c r="T274" s="107">
        <v>476.18599999999998</v>
      </c>
    </row>
    <row r="275" spans="1:20" s="68" customFormat="1" ht="103.5" outlineLevel="1" x14ac:dyDescent="0.3">
      <c r="A275" s="98" t="s">
        <v>997</v>
      </c>
      <c r="B275" s="99" t="s">
        <v>1001</v>
      </c>
      <c r="C275" s="100" t="s">
        <v>365</v>
      </c>
      <c r="D275" s="101" t="s">
        <v>679</v>
      </c>
      <c r="E275" s="102" t="s">
        <v>682</v>
      </c>
      <c r="F275" s="101" t="s">
        <v>128</v>
      </c>
      <c r="G275" s="101" t="s">
        <v>137</v>
      </c>
      <c r="H275" s="103">
        <v>45250</v>
      </c>
      <c r="I275" s="103">
        <v>45255</v>
      </c>
      <c r="J275" s="102" t="s">
        <v>681</v>
      </c>
      <c r="K275" s="104">
        <v>79.364333333333335</v>
      </c>
      <c r="L275" s="104">
        <v>284.089</v>
      </c>
      <c r="M275" s="104">
        <v>284.089</v>
      </c>
      <c r="N275" s="105">
        <v>0</v>
      </c>
      <c r="O275" s="106">
        <v>5</v>
      </c>
      <c r="P275" s="104">
        <v>85.778999999999996</v>
      </c>
      <c r="Q275" s="106">
        <v>6</v>
      </c>
      <c r="R275" s="104">
        <v>106.318</v>
      </c>
      <c r="S275" s="104">
        <v>0</v>
      </c>
      <c r="T275" s="107">
        <v>476.18599999999998</v>
      </c>
    </row>
    <row r="276" spans="1:20" s="68" customFormat="1" ht="86.25" outlineLevel="1" x14ac:dyDescent="0.3">
      <c r="A276" s="98" t="s">
        <v>997</v>
      </c>
      <c r="B276" s="99" t="s">
        <v>1002</v>
      </c>
      <c r="C276" s="100" t="s">
        <v>365</v>
      </c>
      <c r="D276" s="101" t="s">
        <v>679</v>
      </c>
      <c r="E276" s="102" t="s">
        <v>683</v>
      </c>
      <c r="F276" s="101" t="s">
        <v>128</v>
      </c>
      <c r="G276" s="101" t="s">
        <v>137</v>
      </c>
      <c r="H276" s="103">
        <v>45250</v>
      </c>
      <c r="I276" s="103">
        <v>45255</v>
      </c>
      <c r="J276" s="102" t="s">
        <v>681</v>
      </c>
      <c r="K276" s="104">
        <v>79.364333333333335</v>
      </c>
      <c r="L276" s="104">
        <v>284.089</v>
      </c>
      <c r="M276" s="104">
        <v>284.089</v>
      </c>
      <c r="N276" s="105">
        <v>0</v>
      </c>
      <c r="O276" s="106">
        <v>5</v>
      </c>
      <c r="P276" s="104">
        <v>85.778999999999996</v>
      </c>
      <c r="Q276" s="106">
        <v>6</v>
      </c>
      <c r="R276" s="104">
        <v>106.318</v>
      </c>
      <c r="S276" s="104">
        <v>0</v>
      </c>
      <c r="T276" s="107">
        <v>476.18599999999998</v>
      </c>
    </row>
    <row r="277" spans="1:20" s="68" customFormat="1" ht="86.25" outlineLevel="1" x14ac:dyDescent="0.3">
      <c r="A277" s="98" t="s">
        <v>997</v>
      </c>
      <c r="B277" s="99" t="s">
        <v>1003</v>
      </c>
      <c r="C277" s="100" t="s">
        <v>365</v>
      </c>
      <c r="D277" s="101" t="s">
        <v>679</v>
      </c>
      <c r="E277" s="102" t="s">
        <v>684</v>
      </c>
      <c r="F277" s="101" t="s">
        <v>128</v>
      </c>
      <c r="G277" s="101" t="s">
        <v>137</v>
      </c>
      <c r="H277" s="103">
        <v>45250</v>
      </c>
      <c r="I277" s="103">
        <v>45255</v>
      </c>
      <c r="J277" s="102" t="s">
        <v>681</v>
      </c>
      <c r="K277" s="104">
        <v>79.364333333333335</v>
      </c>
      <c r="L277" s="104">
        <v>284.089</v>
      </c>
      <c r="M277" s="104">
        <v>284.089</v>
      </c>
      <c r="N277" s="105">
        <v>0</v>
      </c>
      <c r="O277" s="106">
        <v>5</v>
      </c>
      <c r="P277" s="104">
        <v>85.778999999999996</v>
      </c>
      <c r="Q277" s="106">
        <v>6</v>
      </c>
      <c r="R277" s="104">
        <v>106.318</v>
      </c>
      <c r="S277" s="104">
        <v>0</v>
      </c>
      <c r="T277" s="107">
        <v>476.18599999999998</v>
      </c>
    </row>
    <row r="278" spans="1:20" s="68" customFormat="1" ht="51.75" outlineLevel="1" x14ac:dyDescent="0.3">
      <c r="A278" s="98" t="s">
        <v>997</v>
      </c>
      <c r="B278" s="99" t="s">
        <v>1004</v>
      </c>
      <c r="C278" s="100" t="s">
        <v>365</v>
      </c>
      <c r="D278" s="101" t="s">
        <v>685</v>
      </c>
      <c r="E278" s="102" t="s">
        <v>672</v>
      </c>
      <c r="F278" s="101" t="s">
        <v>128</v>
      </c>
      <c r="G278" s="101" t="s">
        <v>137</v>
      </c>
      <c r="H278" s="103">
        <v>45253</v>
      </c>
      <c r="I278" s="103">
        <v>45255</v>
      </c>
      <c r="J278" s="102" t="s">
        <v>235</v>
      </c>
      <c r="K278" s="104">
        <v>112.25233333333334</v>
      </c>
      <c r="L278" s="104">
        <v>158.31700000000001</v>
      </c>
      <c r="M278" s="104">
        <v>158.31700000000001</v>
      </c>
      <c r="N278" s="105">
        <v>0</v>
      </c>
      <c r="O278" s="106">
        <v>2</v>
      </c>
      <c r="P278" s="104">
        <v>64.673000000000002</v>
      </c>
      <c r="Q278" s="106">
        <v>3</v>
      </c>
      <c r="R278" s="104">
        <v>103.767</v>
      </c>
      <c r="S278" s="104">
        <v>10</v>
      </c>
      <c r="T278" s="107">
        <v>336.75700000000001</v>
      </c>
    </row>
    <row r="279" spans="1:20" s="68" customFormat="1" ht="69" outlineLevel="1" x14ac:dyDescent="0.3">
      <c r="A279" s="98" t="s">
        <v>997</v>
      </c>
      <c r="B279" s="99" t="s">
        <v>1005</v>
      </c>
      <c r="C279" s="100" t="s">
        <v>365</v>
      </c>
      <c r="D279" s="101" t="s">
        <v>686</v>
      </c>
      <c r="E279" s="102" t="s">
        <v>225</v>
      </c>
      <c r="F279" s="101" t="s">
        <v>128</v>
      </c>
      <c r="G279" s="101" t="s">
        <v>137</v>
      </c>
      <c r="H279" s="103">
        <v>45251</v>
      </c>
      <c r="I279" s="103">
        <v>45254</v>
      </c>
      <c r="J279" s="102" t="s">
        <v>681</v>
      </c>
      <c r="K279" s="104">
        <v>118.00975</v>
      </c>
      <c r="L279" s="104">
        <v>323.99700000000001</v>
      </c>
      <c r="M279" s="104">
        <v>323.99700000000001</v>
      </c>
      <c r="N279" s="105">
        <v>0</v>
      </c>
      <c r="O279" s="106">
        <v>3</v>
      </c>
      <c r="P279" s="104">
        <v>77.239000000000004</v>
      </c>
      <c r="Q279" s="106">
        <v>4</v>
      </c>
      <c r="R279" s="104">
        <v>70.802999999999997</v>
      </c>
      <c r="S279" s="104">
        <v>0</v>
      </c>
      <c r="T279" s="107">
        <v>472.03899999999999</v>
      </c>
    </row>
    <row r="280" spans="1:20" s="68" customFormat="1" ht="69" outlineLevel="1" x14ac:dyDescent="0.3">
      <c r="A280" s="98" t="s">
        <v>997</v>
      </c>
      <c r="B280" s="99" t="s">
        <v>1006</v>
      </c>
      <c r="C280" s="100" t="s">
        <v>365</v>
      </c>
      <c r="D280" s="101" t="s">
        <v>686</v>
      </c>
      <c r="E280" s="102" t="s">
        <v>687</v>
      </c>
      <c r="F280" s="101" t="s">
        <v>128</v>
      </c>
      <c r="G280" s="101" t="s">
        <v>137</v>
      </c>
      <c r="H280" s="103">
        <v>45251</v>
      </c>
      <c r="I280" s="103">
        <v>45254</v>
      </c>
      <c r="J280" s="102" t="s">
        <v>681</v>
      </c>
      <c r="K280" s="104">
        <v>118.00975</v>
      </c>
      <c r="L280" s="104">
        <v>323.99700000000001</v>
      </c>
      <c r="M280" s="104">
        <v>323.99700000000001</v>
      </c>
      <c r="N280" s="105">
        <v>0</v>
      </c>
      <c r="O280" s="106">
        <v>3</v>
      </c>
      <c r="P280" s="104">
        <v>77.239000000000004</v>
      </c>
      <c r="Q280" s="106">
        <v>4</v>
      </c>
      <c r="R280" s="104">
        <v>70.802999999999997</v>
      </c>
      <c r="S280" s="104">
        <v>0</v>
      </c>
      <c r="T280" s="107">
        <v>472.03899999999999</v>
      </c>
    </row>
    <row r="281" spans="1:20" s="68" customFormat="1" ht="103.5" outlineLevel="1" x14ac:dyDescent="0.3">
      <c r="A281" s="98" t="s">
        <v>997</v>
      </c>
      <c r="B281" s="99" t="s">
        <v>1007</v>
      </c>
      <c r="C281" s="100" t="s">
        <v>365</v>
      </c>
      <c r="D281" s="101" t="s">
        <v>686</v>
      </c>
      <c r="E281" s="102" t="s">
        <v>346</v>
      </c>
      <c r="F281" s="101" t="s">
        <v>128</v>
      </c>
      <c r="G281" s="101" t="s">
        <v>137</v>
      </c>
      <c r="H281" s="103">
        <v>45251</v>
      </c>
      <c r="I281" s="103">
        <v>45254</v>
      </c>
      <c r="J281" s="102" t="s">
        <v>681</v>
      </c>
      <c r="K281" s="104">
        <v>118.00975</v>
      </c>
      <c r="L281" s="104">
        <v>323.99700000000001</v>
      </c>
      <c r="M281" s="104">
        <v>323.99700000000001</v>
      </c>
      <c r="N281" s="105">
        <v>0</v>
      </c>
      <c r="O281" s="106">
        <v>3</v>
      </c>
      <c r="P281" s="104">
        <v>77.239000000000004</v>
      </c>
      <c r="Q281" s="106">
        <v>4</v>
      </c>
      <c r="R281" s="104">
        <v>70.802999999999997</v>
      </c>
      <c r="S281" s="104">
        <v>0</v>
      </c>
      <c r="T281" s="107">
        <v>472.03899999999999</v>
      </c>
    </row>
    <row r="282" spans="1:20" s="68" customFormat="1" ht="69" outlineLevel="1" x14ac:dyDescent="0.3">
      <c r="A282" s="98" t="s">
        <v>997</v>
      </c>
      <c r="B282" s="99" t="s">
        <v>1008</v>
      </c>
      <c r="C282" s="100" t="s">
        <v>365</v>
      </c>
      <c r="D282" s="101" t="s">
        <v>688</v>
      </c>
      <c r="E282" s="102" t="s">
        <v>689</v>
      </c>
      <c r="F282" s="101" t="s">
        <v>128</v>
      </c>
      <c r="G282" s="101" t="s">
        <v>137</v>
      </c>
      <c r="H282" s="103">
        <v>45257</v>
      </c>
      <c r="I282" s="103">
        <v>45262</v>
      </c>
      <c r="J282" s="102" t="s">
        <v>678</v>
      </c>
      <c r="K282" s="104">
        <v>169.75416666666666</v>
      </c>
      <c r="L282" s="104">
        <v>453.029</v>
      </c>
      <c r="M282" s="104">
        <v>453.029</v>
      </c>
      <c r="N282" s="105">
        <v>0</v>
      </c>
      <c r="O282" s="106">
        <v>5</v>
      </c>
      <c r="P282" s="104">
        <v>326.33199999999999</v>
      </c>
      <c r="Q282" s="106">
        <v>6</v>
      </c>
      <c r="R282" s="104">
        <v>239.16399999999999</v>
      </c>
      <c r="S282" s="104">
        <v>0</v>
      </c>
      <c r="T282" s="107">
        <v>1018.525</v>
      </c>
    </row>
    <row r="283" spans="1:20" s="68" customFormat="1" ht="69" outlineLevel="1" x14ac:dyDescent="0.3">
      <c r="A283" s="98" t="s">
        <v>997</v>
      </c>
      <c r="B283" s="99" t="s">
        <v>1009</v>
      </c>
      <c r="C283" s="100" t="s">
        <v>365</v>
      </c>
      <c r="D283" s="101" t="s">
        <v>690</v>
      </c>
      <c r="E283" s="102" t="s">
        <v>691</v>
      </c>
      <c r="F283" s="101" t="s">
        <v>128</v>
      </c>
      <c r="G283" s="101" t="s">
        <v>137</v>
      </c>
      <c r="H283" s="103">
        <v>45251</v>
      </c>
      <c r="I283" s="103">
        <v>45254</v>
      </c>
      <c r="J283" s="102" t="s">
        <v>784</v>
      </c>
      <c r="K283" s="104">
        <v>82.46050000000001</v>
      </c>
      <c r="L283" s="104">
        <v>183</v>
      </c>
      <c r="M283" s="104">
        <v>183</v>
      </c>
      <c r="N283" s="105">
        <v>0</v>
      </c>
      <c r="O283" s="106">
        <v>3</v>
      </c>
      <c r="P283" s="104">
        <v>80.864000000000004</v>
      </c>
      <c r="Q283" s="106">
        <v>4</v>
      </c>
      <c r="R283" s="104">
        <v>65.977999999999994</v>
      </c>
      <c r="S283" s="104">
        <v>0</v>
      </c>
      <c r="T283" s="107">
        <v>329.84200000000004</v>
      </c>
    </row>
    <row r="284" spans="1:20" s="68" customFormat="1" ht="51.75" outlineLevel="1" x14ac:dyDescent="0.3">
      <c r="A284" s="98" t="s">
        <v>997</v>
      </c>
      <c r="B284" s="99" t="s">
        <v>1010</v>
      </c>
      <c r="C284" s="100" t="s">
        <v>365</v>
      </c>
      <c r="D284" s="101" t="s">
        <v>690</v>
      </c>
      <c r="E284" s="102" t="s">
        <v>348</v>
      </c>
      <c r="F284" s="101" t="s">
        <v>128</v>
      </c>
      <c r="G284" s="101" t="s">
        <v>137</v>
      </c>
      <c r="H284" s="103">
        <v>45251</v>
      </c>
      <c r="I284" s="103">
        <v>45254</v>
      </c>
      <c r="J284" s="102" t="s">
        <v>784</v>
      </c>
      <c r="K284" s="104">
        <v>82.46050000000001</v>
      </c>
      <c r="L284" s="104">
        <v>183</v>
      </c>
      <c r="M284" s="104">
        <v>183</v>
      </c>
      <c r="N284" s="105">
        <v>0</v>
      </c>
      <c r="O284" s="106">
        <v>3</v>
      </c>
      <c r="P284" s="104">
        <v>80.864000000000004</v>
      </c>
      <c r="Q284" s="106">
        <v>4</v>
      </c>
      <c r="R284" s="104">
        <v>65.977999999999994</v>
      </c>
      <c r="S284" s="104">
        <v>0</v>
      </c>
      <c r="T284" s="107">
        <v>329.84200000000004</v>
      </c>
    </row>
    <row r="285" spans="1:20" s="68" customFormat="1" ht="69" outlineLevel="1" x14ac:dyDescent="0.3">
      <c r="A285" s="98" t="s">
        <v>997</v>
      </c>
      <c r="B285" s="99" t="s">
        <v>1011</v>
      </c>
      <c r="C285" s="100" t="s">
        <v>365</v>
      </c>
      <c r="D285" s="101" t="s">
        <v>692</v>
      </c>
      <c r="E285" s="102" t="s">
        <v>693</v>
      </c>
      <c r="F285" s="101" t="s">
        <v>128</v>
      </c>
      <c r="G285" s="101" t="s">
        <v>137</v>
      </c>
      <c r="H285" s="103">
        <v>45263</v>
      </c>
      <c r="I285" s="103">
        <v>45269</v>
      </c>
      <c r="J285" s="102" t="s">
        <v>235</v>
      </c>
      <c r="K285" s="104">
        <v>83.803571428571431</v>
      </c>
      <c r="L285" s="104">
        <v>150.154</v>
      </c>
      <c r="M285" s="104">
        <v>150.154</v>
      </c>
      <c r="N285" s="105">
        <v>0</v>
      </c>
      <c r="O285" s="106">
        <v>6</v>
      </c>
      <c r="P285" s="104">
        <v>194.166</v>
      </c>
      <c r="Q285" s="106">
        <v>7</v>
      </c>
      <c r="R285" s="104">
        <v>242.30500000000001</v>
      </c>
      <c r="S285" s="104">
        <v>0</v>
      </c>
      <c r="T285" s="107">
        <v>586.625</v>
      </c>
    </row>
    <row r="286" spans="1:20" s="68" customFormat="1" ht="103.5" outlineLevel="1" x14ac:dyDescent="0.3">
      <c r="A286" s="98" t="s">
        <v>997</v>
      </c>
      <c r="B286" s="99" t="s">
        <v>1012</v>
      </c>
      <c r="C286" s="100" t="s">
        <v>365</v>
      </c>
      <c r="D286" s="101" t="s">
        <v>692</v>
      </c>
      <c r="E286" s="102" t="s">
        <v>694</v>
      </c>
      <c r="F286" s="101" t="s">
        <v>128</v>
      </c>
      <c r="G286" s="101" t="s">
        <v>137</v>
      </c>
      <c r="H286" s="103">
        <v>45263</v>
      </c>
      <c r="I286" s="103">
        <v>45269</v>
      </c>
      <c r="J286" s="102" t="s">
        <v>235</v>
      </c>
      <c r="K286" s="104">
        <v>83.803571428571431</v>
      </c>
      <c r="L286" s="104">
        <v>150.154</v>
      </c>
      <c r="M286" s="104">
        <v>150.154</v>
      </c>
      <c r="N286" s="105">
        <v>0</v>
      </c>
      <c r="O286" s="106">
        <v>6</v>
      </c>
      <c r="P286" s="104">
        <v>194.166</v>
      </c>
      <c r="Q286" s="106">
        <v>7</v>
      </c>
      <c r="R286" s="104">
        <v>242.30500000000001</v>
      </c>
      <c r="S286" s="104">
        <v>0</v>
      </c>
      <c r="T286" s="107">
        <v>586.625</v>
      </c>
    </row>
    <row r="287" spans="1:20" s="68" customFormat="1" ht="51.75" outlineLevel="1" x14ac:dyDescent="0.3">
      <c r="A287" s="98" t="s">
        <v>997</v>
      </c>
      <c r="B287" s="99" t="s">
        <v>1013</v>
      </c>
      <c r="C287" s="100" t="s">
        <v>365</v>
      </c>
      <c r="D287" s="101" t="s">
        <v>695</v>
      </c>
      <c r="E287" s="102" t="s">
        <v>696</v>
      </c>
      <c r="F287" s="101" t="s">
        <v>128</v>
      </c>
      <c r="G287" s="101" t="s">
        <v>137</v>
      </c>
      <c r="H287" s="103">
        <v>45266</v>
      </c>
      <c r="I287" s="103">
        <v>45268</v>
      </c>
      <c r="J287" s="102" t="s">
        <v>784</v>
      </c>
      <c r="K287" s="104">
        <v>96.076000000000008</v>
      </c>
      <c r="L287" s="104">
        <v>150.12100000000001</v>
      </c>
      <c r="M287" s="104">
        <v>150.12100000000001</v>
      </c>
      <c r="N287" s="105">
        <v>0</v>
      </c>
      <c r="O287" s="106">
        <v>2</v>
      </c>
      <c r="P287" s="104">
        <v>70.305000000000007</v>
      </c>
      <c r="Q287" s="106">
        <v>3</v>
      </c>
      <c r="R287" s="104">
        <v>67.802000000000007</v>
      </c>
      <c r="S287" s="104">
        <v>0</v>
      </c>
      <c r="T287" s="107">
        <v>288.22800000000001</v>
      </c>
    </row>
    <row r="288" spans="1:20" s="68" customFormat="1" ht="69" outlineLevel="1" x14ac:dyDescent="0.3">
      <c r="A288" s="98" t="s">
        <v>997</v>
      </c>
      <c r="B288" s="99" t="s">
        <v>1014</v>
      </c>
      <c r="C288" s="100" t="s">
        <v>365</v>
      </c>
      <c r="D288" s="101" t="s">
        <v>695</v>
      </c>
      <c r="E288" s="102" t="s">
        <v>697</v>
      </c>
      <c r="F288" s="101" t="s">
        <v>128</v>
      </c>
      <c r="G288" s="101" t="s">
        <v>137</v>
      </c>
      <c r="H288" s="103">
        <v>45266</v>
      </c>
      <c r="I288" s="103">
        <v>45268</v>
      </c>
      <c r="J288" s="102" t="s">
        <v>784</v>
      </c>
      <c r="K288" s="104">
        <v>98.956000000000003</v>
      </c>
      <c r="L288" s="104">
        <v>150.12100000000001</v>
      </c>
      <c r="M288" s="104">
        <v>150.12100000000001</v>
      </c>
      <c r="N288" s="105">
        <v>0</v>
      </c>
      <c r="O288" s="106">
        <v>2</v>
      </c>
      <c r="P288" s="104">
        <v>78.944999999999993</v>
      </c>
      <c r="Q288" s="106">
        <v>3</v>
      </c>
      <c r="R288" s="104">
        <v>67.802000000000007</v>
      </c>
      <c r="S288" s="104">
        <v>0</v>
      </c>
      <c r="T288" s="107">
        <v>296.86799999999999</v>
      </c>
    </row>
    <row r="289" spans="1:20" s="68" customFormat="1" ht="69" outlineLevel="1" x14ac:dyDescent="0.3">
      <c r="A289" s="98" t="s">
        <v>997</v>
      </c>
      <c r="B289" s="99" t="s">
        <v>1015</v>
      </c>
      <c r="C289" s="100" t="s">
        <v>365</v>
      </c>
      <c r="D289" s="101" t="s">
        <v>695</v>
      </c>
      <c r="E289" s="102" t="s">
        <v>349</v>
      </c>
      <c r="F289" s="101" t="s">
        <v>128</v>
      </c>
      <c r="G289" s="101" t="s">
        <v>137</v>
      </c>
      <c r="H289" s="103">
        <v>45266</v>
      </c>
      <c r="I289" s="103">
        <v>45268</v>
      </c>
      <c r="J289" s="102" t="s">
        <v>784</v>
      </c>
      <c r="K289" s="104">
        <v>98.956000000000003</v>
      </c>
      <c r="L289" s="104">
        <v>150.12100000000001</v>
      </c>
      <c r="M289" s="104">
        <v>150.12100000000001</v>
      </c>
      <c r="N289" s="105">
        <v>0</v>
      </c>
      <c r="O289" s="106">
        <v>2</v>
      </c>
      <c r="P289" s="104">
        <v>78.944999999999993</v>
      </c>
      <c r="Q289" s="106">
        <v>3</v>
      </c>
      <c r="R289" s="104">
        <v>67.802000000000007</v>
      </c>
      <c r="S289" s="104">
        <v>0</v>
      </c>
      <c r="T289" s="107">
        <v>296.86799999999999</v>
      </c>
    </row>
    <row r="290" spans="1:20" s="68" customFormat="1" ht="51.75" outlineLevel="1" x14ac:dyDescent="0.3">
      <c r="A290" s="98" t="s">
        <v>997</v>
      </c>
      <c r="B290" s="99" t="s">
        <v>1016</v>
      </c>
      <c r="C290" s="100" t="s">
        <v>365</v>
      </c>
      <c r="D290" s="101" t="s">
        <v>695</v>
      </c>
      <c r="E290" s="102" t="s">
        <v>698</v>
      </c>
      <c r="F290" s="101" t="s">
        <v>128</v>
      </c>
      <c r="G290" s="101" t="s">
        <v>137</v>
      </c>
      <c r="H290" s="103">
        <v>45266</v>
      </c>
      <c r="I290" s="103">
        <v>45268</v>
      </c>
      <c r="J290" s="102" t="s">
        <v>235</v>
      </c>
      <c r="K290" s="104">
        <v>114.39233333333334</v>
      </c>
      <c r="L290" s="104">
        <v>211.03700000000001</v>
      </c>
      <c r="M290" s="104">
        <v>211.03700000000001</v>
      </c>
      <c r="N290" s="105">
        <v>0</v>
      </c>
      <c r="O290" s="106">
        <v>2</v>
      </c>
      <c r="P290" s="104">
        <v>65.951999999999998</v>
      </c>
      <c r="Q290" s="106">
        <v>3</v>
      </c>
      <c r="R290" s="104">
        <v>66.188000000000002</v>
      </c>
      <c r="S290" s="104">
        <v>0</v>
      </c>
      <c r="T290" s="107">
        <v>343.17700000000002</v>
      </c>
    </row>
    <row r="291" spans="1:20" s="68" customFormat="1" ht="69" outlineLevel="1" x14ac:dyDescent="0.3">
      <c r="A291" s="98" t="s">
        <v>997</v>
      </c>
      <c r="B291" s="99" t="s">
        <v>1017</v>
      </c>
      <c r="C291" s="100" t="s">
        <v>365</v>
      </c>
      <c r="D291" s="101" t="s">
        <v>699</v>
      </c>
      <c r="E291" s="102" t="s">
        <v>233</v>
      </c>
      <c r="F291" s="101" t="s">
        <v>128</v>
      </c>
      <c r="G291" s="101" t="s">
        <v>137</v>
      </c>
      <c r="H291" s="103">
        <v>45270</v>
      </c>
      <c r="I291" s="103">
        <v>45276</v>
      </c>
      <c r="J291" s="102" t="s">
        <v>700</v>
      </c>
      <c r="K291" s="104">
        <v>38.363714285714288</v>
      </c>
      <c r="L291" s="104">
        <v>0</v>
      </c>
      <c r="M291" s="104">
        <v>0</v>
      </c>
      <c r="N291" s="105">
        <v>0</v>
      </c>
      <c r="O291" s="106">
        <v>6</v>
      </c>
      <c r="P291" s="104">
        <v>152.15700000000001</v>
      </c>
      <c r="Q291" s="106">
        <v>7</v>
      </c>
      <c r="R291" s="104">
        <v>116.389</v>
      </c>
      <c r="S291" s="104">
        <v>0</v>
      </c>
      <c r="T291" s="107">
        <v>268.54599999999999</v>
      </c>
    </row>
    <row r="292" spans="1:20" s="68" customFormat="1" ht="86.25" outlineLevel="1" x14ac:dyDescent="0.3">
      <c r="A292" s="98" t="s">
        <v>997</v>
      </c>
      <c r="B292" s="99" t="s">
        <v>1018</v>
      </c>
      <c r="C292" s="100" t="s">
        <v>365</v>
      </c>
      <c r="D292" s="101" t="s">
        <v>699</v>
      </c>
      <c r="E292" s="102" t="s">
        <v>701</v>
      </c>
      <c r="F292" s="101" t="s">
        <v>128</v>
      </c>
      <c r="G292" s="101" t="s">
        <v>137</v>
      </c>
      <c r="H292" s="103">
        <v>45270</v>
      </c>
      <c r="I292" s="103">
        <v>45276</v>
      </c>
      <c r="J292" s="102" t="s">
        <v>700</v>
      </c>
      <c r="K292" s="104">
        <v>27.236428571428572</v>
      </c>
      <c r="L292" s="104">
        <v>0</v>
      </c>
      <c r="M292" s="104">
        <v>0</v>
      </c>
      <c r="N292" s="105">
        <v>0</v>
      </c>
      <c r="O292" s="106">
        <v>6</v>
      </c>
      <c r="P292" s="104">
        <v>107.52</v>
      </c>
      <c r="Q292" s="106">
        <v>7</v>
      </c>
      <c r="R292" s="104">
        <v>83.135000000000005</v>
      </c>
      <c r="S292" s="104">
        <v>0</v>
      </c>
      <c r="T292" s="107">
        <v>190.655</v>
      </c>
    </row>
    <row r="293" spans="1:20" s="68" customFormat="1" ht="86.25" outlineLevel="1" x14ac:dyDescent="0.3">
      <c r="A293" s="98" t="s">
        <v>997</v>
      </c>
      <c r="B293" s="99" t="s">
        <v>1019</v>
      </c>
      <c r="C293" s="100" t="s">
        <v>365</v>
      </c>
      <c r="D293" s="101" t="s">
        <v>699</v>
      </c>
      <c r="E293" s="102" t="s">
        <v>702</v>
      </c>
      <c r="F293" s="101" t="s">
        <v>128</v>
      </c>
      <c r="G293" s="101" t="s">
        <v>137</v>
      </c>
      <c r="H293" s="103">
        <v>45200</v>
      </c>
      <c r="I293" s="103">
        <v>45212</v>
      </c>
      <c r="J293" s="102" t="s">
        <v>235</v>
      </c>
      <c r="K293" s="104">
        <v>11.411153846153846</v>
      </c>
      <c r="L293" s="104">
        <v>0</v>
      </c>
      <c r="M293" s="104">
        <v>0</v>
      </c>
      <c r="N293" s="105">
        <v>0</v>
      </c>
      <c r="O293" s="106">
        <v>12</v>
      </c>
      <c r="P293" s="104">
        <v>65.209999999999994</v>
      </c>
      <c r="Q293" s="106">
        <v>13</v>
      </c>
      <c r="R293" s="104">
        <v>83.135000000000005</v>
      </c>
      <c r="S293" s="104">
        <v>0</v>
      </c>
      <c r="T293" s="107">
        <v>148.345</v>
      </c>
    </row>
    <row r="294" spans="1:20" s="68" customFormat="1" ht="86.25" outlineLevel="1" x14ac:dyDescent="0.3">
      <c r="A294" s="98" t="s">
        <v>997</v>
      </c>
      <c r="B294" s="99" t="s">
        <v>1020</v>
      </c>
      <c r="C294" s="100" t="s">
        <v>365</v>
      </c>
      <c r="D294" s="101" t="s">
        <v>699</v>
      </c>
      <c r="E294" s="102" t="s">
        <v>703</v>
      </c>
      <c r="F294" s="101" t="s">
        <v>128</v>
      </c>
      <c r="G294" s="101" t="s">
        <v>137</v>
      </c>
      <c r="H294" s="103">
        <v>45200</v>
      </c>
      <c r="I294" s="103">
        <v>45212</v>
      </c>
      <c r="J294" s="102" t="s">
        <v>235</v>
      </c>
      <c r="K294" s="104">
        <v>16.398076923076925</v>
      </c>
      <c r="L294" s="104">
        <v>0</v>
      </c>
      <c r="M294" s="104">
        <v>0</v>
      </c>
      <c r="N294" s="105">
        <v>0</v>
      </c>
      <c r="O294" s="106">
        <v>12</v>
      </c>
      <c r="P294" s="104">
        <v>97.344999999999999</v>
      </c>
      <c r="Q294" s="106">
        <v>13</v>
      </c>
      <c r="R294" s="104">
        <v>115.83</v>
      </c>
      <c r="S294" s="104">
        <v>0</v>
      </c>
      <c r="T294" s="107">
        <v>213.17500000000001</v>
      </c>
    </row>
    <row r="295" spans="1:20" s="68" customFormat="1" ht="86.25" outlineLevel="1" x14ac:dyDescent="0.3">
      <c r="A295" s="98" t="s">
        <v>997</v>
      </c>
      <c r="B295" s="99" t="s">
        <v>1021</v>
      </c>
      <c r="C295" s="100" t="s">
        <v>365</v>
      </c>
      <c r="D295" s="101" t="s">
        <v>699</v>
      </c>
      <c r="E295" s="102" t="s">
        <v>704</v>
      </c>
      <c r="F295" s="101" t="s">
        <v>128</v>
      </c>
      <c r="G295" s="101" t="s">
        <v>137</v>
      </c>
      <c r="H295" s="103">
        <v>45200</v>
      </c>
      <c r="I295" s="103">
        <v>45212</v>
      </c>
      <c r="J295" s="102" t="s">
        <v>235</v>
      </c>
      <c r="K295" s="104">
        <v>16.398076923076925</v>
      </c>
      <c r="L295" s="104">
        <v>0</v>
      </c>
      <c r="M295" s="104">
        <v>0</v>
      </c>
      <c r="N295" s="105">
        <v>0</v>
      </c>
      <c r="O295" s="106">
        <v>12</v>
      </c>
      <c r="P295" s="104">
        <v>97.344999999999999</v>
      </c>
      <c r="Q295" s="106">
        <v>13</v>
      </c>
      <c r="R295" s="104">
        <v>115.83</v>
      </c>
      <c r="S295" s="104">
        <v>0</v>
      </c>
      <c r="T295" s="107">
        <v>213.17500000000001</v>
      </c>
    </row>
    <row r="296" spans="1:20" s="68" customFormat="1" ht="51.75" outlineLevel="1" x14ac:dyDescent="0.3">
      <c r="A296" s="98" t="s">
        <v>997</v>
      </c>
      <c r="B296" s="99" t="s">
        <v>1022</v>
      </c>
      <c r="C296" s="100" t="s">
        <v>365</v>
      </c>
      <c r="D296" s="101" t="s">
        <v>705</v>
      </c>
      <c r="E296" s="102" t="s">
        <v>672</v>
      </c>
      <c r="F296" s="101" t="s">
        <v>128</v>
      </c>
      <c r="G296" s="101" t="s">
        <v>137</v>
      </c>
      <c r="H296" s="103">
        <v>45285</v>
      </c>
      <c r="I296" s="103">
        <v>45290</v>
      </c>
      <c r="J296" s="102" t="s">
        <v>783</v>
      </c>
      <c r="K296" s="104">
        <v>27.3935</v>
      </c>
      <c r="L296" s="104">
        <v>0</v>
      </c>
      <c r="M296" s="104">
        <v>0</v>
      </c>
      <c r="N296" s="105">
        <v>0</v>
      </c>
      <c r="O296" s="106">
        <v>5</v>
      </c>
      <c r="P296" s="104">
        <v>118.985</v>
      </c>
      <c r="Q296" s="106">
        <v>6</v>
      </c>
      <c r="R296" s="104">
        <v>45.375999999999998</v>
      </c>
      <c r="S296" s="104">
        <v>0</v>
      </c>
      <c r="T296" s="107">
        <v>164.36099999999999</v>
      </c>
    </row>
    <row r="297" spans="1:20" s="68" customFormat="1" ht="51.75" outlineLevel="1" x14ac:dyDescent="0.3">
      <c r="A297" s="98" t="s">
        <v>1023</v>
      </c>
      <c r="B297" s="99" t="s">
        <v>83</v>
      </c>
      <c r="C297" s="100" t="s">
        <v>365</v>
      </c>
      <c r="D297" s="101" t="s">
        <v>706</v>
      </c>
      <c r="E297" s="102" t="s">
        <v>351</v>
      </c>
      <c r="F297" s="101" t="s">
        <v>137</v>
      </c>
      <c r="G297" s="101" t="s">
        <v>128</v>
      </c>
      <c r="H297" s="103">
        <v>45216</v>
      </c>
      <c r="I297" s="103">
        <v>45219</v>
      </c>
      <c r="J297" s="102" t="s">
        <v>115</v>
      </c>
      <c r="K297" s="104">
        <v>0</v>
      </c>
      <c r="L297" s="104">
        <v>0</v>
      </c>
      <c r="M297" s="104">
        <v>0</v>
      </c>
      <c r="N297" s="105">
        <v>0</v>
      </c>
      <c r="O297" s="106">
        <v>3</v>
      </c>
      <c r="P297" s="104">
        <v>0</v>
      </c>
      <c r="Q297" s="106">
        <v>4</v>
      </c>
      <c r="R297" s="104">
        <v>0</v>
      </c>
      <c r="S297" s="104">
        <v>0</v>
      </c>
      <c r="T297" s="107">
        <v>0</v>
      </c>
    </row>
    <row r="298" spans="1:20" s="68" customFormat="1" ht="69" outlineLevel="1" x14ac:dyDescent="0.3">
      <c r="A298" s="98" t="s">
        <v>1023</v>
      </c>
      <c r="B298" s="99" t="s">
        <v>299</v>
      </c>
      <c r="C298" s="100" t="s">
        <v>365</v>
      </c>
      <c r="D298" s="101" t="s">
        <v>707</v>
      </c>
      <c r="E298" s="102" t="s">
        <v>350</v>
      </c>
      <c r="F298" s="101" t="s">
        <v>137</v>
      </c>
      <c r="G298" s="101" t="s">
        <v>128</v>
      </c>
      <c r="H298" s="103">
        <v>45256</v>
      </c>
      <c r="I298" s="103">
        <v>45262</v>
      </c>
      <c r="J298" s="102" t="s">
        <v>708</v>
      </c>
      <c r="K298" s="104">
        <v>0</v>
      </c>
      <c r="L298" s="104">
        <v>0</v>
      </c>
      <c r="M298" s="104">
        <v>0</v>
      </c>
      <c r="N298" s="105">
        <v>0</v>
      </c>
      <c r="O298" s="106">
        <v>6</v>
      </c>
      <c r="P298" s="104">
        <v>0</v>
      </c>
      <c r="Q298" s="106">
        <v>7</v>
      </c>
      <c r="R298" s="104">
        <v>0</v>
      </c>
      <c r="S298" s="104">
        <v>0</v>
      </c>
      <c r="T298" s="107">
        <v>0</v>
      </c>
    </row>
    <row r="299" spans="1:20" s="68" customFormat="1" ht="69" outlineLevel="1" x14ac:dyDescent="0.3">
      <c r="A299" s="98" t="s">
        <v>1024</v>
      </c>
      <c r="B299" s="99" t="s">
        <v>84</v>
      </c>
      <c r="C299" s="100" t="s">
        <v>365</v>
      </c>
      <c r="D299" s="101" t="s">
        <v>709</v>
      </c>
      <c r="E299" s="102" t="s">
        <v>353</v>
      </c>
      <c r="F299" s="101" t="s">
        <v>128</v>
      </c>
      <c r="G299" s="101" t="s">
        <v>137</v>
      </c>
      <c r="H299" s="103">
        <v>45217</v>
      </c>
      <c r="I299" s="103">
        <v>45219</v>
      </c>
      <c r="J299" s="102" t="s">
        <v>118</v>
      </c>
      <c r="K299" s="104">
        <v>184.36766666666668</v>
      </c>
      <c r="L299" s="104">
        <v>223.649</v>
      </c>
      <c r="M299" s="104">
        <v>223.649</v>
      </c>
      <c r="N299" s="105">
        <v>0</v>
      </c>
      <c r="O299" s="106">
        <v>2</v>
      </c>
      <c r="P299" s="104">
        <v>163.917</v>
      </c>
      <c r="Q299" s="106">
        <v>3</v>
      </c>
      <c r="R299" s="104">
        <v>165.53700000000001</v>
      </c>
      <c r="S299" s="104">
        <v>0</v>
      </c>
      <c r="T299" s="107">
        <v>553.10300000000007</v>
      </c>
    </row>
    <row r="300" spans="1:20" s="68" customFormat="1" ht="86.25" outlineLevel="1" x14ac:dyDescent="0.3">
      <c r="A300" s="98" t="s">
        <v>1024</v>
      </c>
      <c r="B300" s="99" t="s">
        <v>90</v>
      </c>
      <c r="C300" s="100" t="s">
        <v>365</v>
      </c>
      <c r="D300" s="101" t="s">
        <v>710</v>
      </c>
      <c r="E300" s="102" t="s">
        <v>711</v>
      </c>
      <c r="F300" s="101" t="s">
        <v>128</v>
      </c>
      <c r="G300" s="101" t="s">
        <v>137</v>
      </c>
      <c r="H300" s="103">
        <v>45234</v>
      </c>
      <c r="I300" s="103">
        <v>45240</v>
      </c>
      <c r="J300" s="102" t="s">
        <v>712</v>
      </c>
      <c r="K300" s="104">
        <v>105.40671428571429</v>
      </c>
      <c r="L300" s="104">
        <v>260.71899999999999</v>
      </c>
      <c r="M300" s="104">
        <v>260.71899999999999</v>
      </c>
      <c r="N300" s="105">
        <v>0</v>
      </c>
      <c r="O300" s="106">
        <v>6</v>
      </c>
      <c r="P300" s="104">
        <v>260.27300000000002</v>
      </c>
      <c r="Q300" s="106">
        <v>7</v>
      </c>
      <c r="R300" s="104">
        <v>193.78899999999999</v>
      </c>
      <c r="S300" s="104">
        <v>23.065999999999999</v>
      </c>
      <c r="T300" s="107">
        <v>737.84699999999998</v>
      </c>
    </row>
    <row r="301" spans="1:20" s="68" customFormat="1" ht="86.25" outlineLevel="1" x14ac:dyDescent="0.3">
      <c r="A301" s="98" t="s">
        <v>1024</v>
      </c>
      <c r="B301" s="99" t="s">
        <v>152</v>
      </c>
      <c r="C301" s="100" t="s">
        <v>365</v>
      </c>
      <c r="D301" s="101" t="s">
        <v>713</v>
      </c>
      <c r="E301" s="102" t="s">
        <v>714</v>
      </c>
      <c r="F301" s="101" t="s">
        <v>128</v>
      </c>
      <c r="G301" s="101" t="s">
        <v>137</v>
      </c>
      <c r="H301" s="103">
        <v>45228</v>
      </c>
      <c r="I301" s="103">
        <v>45234</v>
      </c>
      <c r="J301" s="102" t="s">
        <v>111</v>
      </c>
      <c r="K301" s="104">
        <v>92.364285714285714</v>
      </c>
      <c r="L301" s="104">
        <v>190.66200000000001</v>
      </c>
      <c r="M301" s="104">
        <v>190.66200000000001</v>
      </c>
      <c r="N301" s="105">
        <v>0</v>
      </c>
      <c r="O301" s="106">
        <v>6</v>
      </c>
      <c r="P301" s="104">
        <v>194.05</v>
      </c>
      <c r="Q301" s="106">
        <v>7</v>
      </c>
      <c r="R301" s="104">
        <v>261.83800000000002</v>
      </c>
      <c r="S301" s="104">
        <v>0</v>
      </c>
      <c r="T301" s="107">
        <v>646.54999999999995</v>
      </c>
    </row>
    <row r="302" spans="1:20" s="68" customFormat="1" ht="103.5" outlineLevel="1" x14ac:dyDescent="0.3">
      <c r="A302" s="98" t="s">
        <v>1024</v>
      </c>
      <c r="B302" s="99" t="s">
        <v>300</v>
      </c>
      <c r="C302" s="100" t="s">
        <v>365</v>
      </c>
      <c r="D302" s="101" t="s">
        <v>715</v>
      </c>
      <c r="E302" s="102" t="s">
        <v>156</v>
      </c>
      <c r="F302" s="101" t="s">
        <v>128</v>
      </c>
      <c r="G302" s="101" t="s">
        <v>137</v>
      </c>
      <c r="H302" s="103">
        <v>45207</v>
      </c>
      <c r="I302" s="103">
        <v>45212</v>
      </c>
      <c r="J302" s="102" t="s">
        <v>236</v>
      </c>
      <c r="K302" s="104">
        <v>25.151333333333337</v>
      </c>
      <c r="L302" s="104">
        <v>119.759</v>
      </c>
      <c r="M302" s="104">
        <v>119.759</v>
      </c>
      <c r="N302" s="105">
        <v>0</v>
      </c>
      <c r="O302" s="106">
        <v>5</v>
      </c>
      <c r="P302" s="104"/>
      <c r="Q302" s="106">
        <v>6</v>
      </c>
      <c r="R302" s="104"/>
      <c r="S302" s="104">
        <v>31.149000000000001</v>
      </c>
      <c r="T302" s="107">
        <v>150.90800000000002</v>
      </c>
    </row>
    <row r="303" spans="1:20" s="68" customFormat="1" ht="69" outlineLevel="1" x14ac:dyDescent="0.3">
      <c r="A303" s="98" t="s">
        <v>1024</v>
      </c>
      <c r="B303" s="99" t="s">
        <v>301</v>
      </c>
      <c r="C303" s="100" t="s">
        <v>365</v>
      </c>
      <c r="D303" s="101" t="s">
        <v>716</v>
      </c>
      <c r="E303" s="102" t="s">
        <v>717</v>
      </c>
      <c r="F303" s="101" t="s">
        <v>128</v>
      </c>
      <c r="G303" s="101" t="s">
        <v>137</v>
      </c>
      <c r="H303" s="103">
        <v>45235</v>
      </c>
      <c r="I303" s="103">
        <v>45241</v>
      </c>
      <c r="J303" s="102" t="s">
        <v>415</v>
      </c>
      <c r="K303" s="104">
        <v>165.78914285714285</v>
      </c>
      <c r="L303" s="104">
        <v>280.464</v>
      </c>
      <c r="M303" s="104">
        <v>280.464</v>
      </c>
      <c r="N303" s="105">
        <v>0</v>
      </c>
      <c r="O303" s="106">
        <v>6</v>
      </c>
      <c r="P303" s="104">
        <v>410.81900000000002</v>
      </c>
      <c r="Q303" s="106">
        <v>7</v>
      </c>
      <c r="R303" s="104">
        <v>408.517</v>
      </c>
      <c r="S303" s="104">
        <v>60.723999999999997</v>
      </c>
      <c r="T303" s="107">
        <v>1160.5239999999999</v>
      </c>
    </row>
    <row r="304" spans="1:20" s="68" customFormat="1" ht="86.25" outlineLevel="1" x14ac:dyDescent="0.3">
      <c r="A304" s="98" t="s">
        <v>1024</v>
      </c>
      <c r="B304" s="99" t="s">
        <v>302</v>
      </c>
      <c r="C304" s="100" t="s">
        <v>365</v>
      </c>
      <c r="D304" s="101" t="s">
        <v>718</v>
      </c>
      <c r="E304" s="102" t="s">
        <v>719</v>
      </c>
      <c r="F304" s="101" t="s">
        <v>128</v>
      </c>
      <c r="G304" s="101" t="s">
        <v>137</v>
      </c>
      <c r="H304" s="103">
        <v>45235</v>
      </c>
      <c r="I304" s="103">
        <v>45241</v>
      </c>
      <c r="J304" s="102" t="s">
        <v>415</v>
      </c>
      <c r="K304" s="104">
        <v>164.45</v>
      </c>
      <c r="L304" s="104">
        <v>280.464</v>
      </c>
      <c r="M304" s="104">
        <v>280.464</v>
      </c>
      <c r="N304" s="105">
        <v>0</v>
      </c>
      <c r="O304" s="106">
        <v>6</v>
      </c>
      <c r="P304" s="104">
        <v>410.81900000000002</v>
      </c>
      <c r="Q304" s="106">
        <v>7</v>
      </c>
      <c r="R304" s="104">
        <v>408.517</v>
      </c>
      <c r="S304" s="104">
        <v>51.35</v>
      </c>
      <c r="T304" s="107">
        <v>1151.1499999999999</v>
      </c>
    </row>
    <row r="305" spans="1:20" s="68" customFormat="1" ht="69" outlineLevel="1" x14ac:dyDescent="0.3">
      <c r="A305" s="98" t="s">
        <v>1024</v>
      </c>
      <c r="B305" s="99" t="s">
        <v>303</v>
      </c>
      <c r="C305" s="100" t="s">
        <v>365</v>
      </c>
      <c r="D305" s="101" t="s">
        <v>720</v>
      </c>
      <c r="E305" s="102" t="s">
        <v>721</v>
      </c>
      <c r="F305" s="101" t="s">
        <v>128</v>
      </c>
      <c r="G305" s="101" t="s">
        <v>137</v>
      </c>
      <c r="H305" s="103">
        <v>45235</v>
      </c>
      <c r="I305" s="103">
        <v>45239</v>
      </c>
      <c r="J305" s="102" t="s">
        <v>118</v>
      </c>
      <c r="K305" s="104">
        <v>148.9802</v>
      </c>
      <c r="L305" s="104">
        <v>316.512</v>
      </c>
      <c r="M305" s="104">
        <v>316.512</v>
      </c>
      <c r="N305" s="105">
        <v>0</v>
      </c>
      <c r="O305" s="106">
        <v>4</v>
      </c>
      <c r="P305" s="104">
        <v>220.39400000000001</v>
      </c>
      <c r="Q305" s="106">
        <v>5</v>
      </c>
      <c r="R305" s="104">
        <v>207.995</v>
      </c>
      <c r="S305" s="104"/>
      <c r="T305" s="107">
        <v>744.90099999999995</v>
      </c>
    </row>
    <row r="306" spans="1:20" s="68" customFormat="1" ht="69" outlineLevel="1" x14ac:dyDescent="0.3">
      <c r="A306" s="98" t="s">
        <v>1024</v>
      </c>
      <c r="B306" s="99" t="s">
        <v>304</v>
      </c>
      <c r="C306" s="100" t="s">
        <v>365</v>
      </c>
      <c r="D306" s="101" t="s">
        <v>722</v>
      </c>
      <c r="E306" s="102" t="s">
        <v>723</v>
      </c>
      <c r="F306" s="101" t="s">
        <v>128</v>
      </c>
      <c r="G306" s="101" t="s">
        <v>137</v>
      </c>
      <c r="H306" s="103">
        <v>45242</v>
      </c>
      <c r="I306" s="103">
        <v>45248</v>
      </c>
      <c r="J306" s="102" t="s">
        <v>724</v>
      </c>
      <c r="K306" s="104">
        <v>117.81728571428572</v>
      </c>
      <c r="L306" s="104">
        <v>142.215</v>
      </c>
      <c r="M306" s="104">
        <v>142.215</v>
      </c>
      <c r="N306" s="105">
        <v>0</v>
      </c>
      <c r="O306" s="106">
        <v>6</v>
      </c>
      <c r="P306" s="104">
        <v>273.67</v>
      </c>
      <c r="Q306" s="106">
        <v>7</v>
      </c>
      <c r="R306" s="104">
        <v>368.83600000000001</v>
      </c>
      <c r="S306" s="104">
        <v>40</v>
      </c>
      <c r="T306" s="107">
        <v>824.721</v>
      </c>
    </row>
    <row r="307" spans="1:20" s="68" customFormat="1" ht="69" outlineLevel="1" x14ac:dyDescent="0.3">
      <c r="A307" s="98" t="s">
        <v>1024</v>
      </c>
      <c r="B307" s="99" t="s">
        <v>305</v>
      </c>
      <c r="C307" s="100" t="s">
        <v>365</v>
      </c>
      <c r="D307" s="101" t="s">
        <v>722</v>
      </c>
      <c r="E307" s="102" t="s">
        <v>352</v>
      </c>
      <c r="F307" s="101" t="s">
        <v>128</v>
      </c>
      <c r="G307" s="101" t="s">
        <v>137</v>
      </c>
      <c r="H307" s="103">
        <v>45242</v>
      </c>
      <c r="I307" s="103">
        <v>45248</v>
      </c>
      <c r="J307" s="102" t="s">
        <v>724</v>
      </c>
      <c r="K307" s="104">
        <v>117.81728571428572</v>
      </c>
      <c r="L307" s="104">
        <v>142.215</v>
      </c>
      <c r="M307" s="104">
        <v>142.215</v>
      </c>
      <c r="N307" s="105">
        <v>0</v>
      </c>
      <c r="O307" s="106">
        <v>6</v>
      </c>
      <c r="P307" s="104">
        <v>273.67</v>
      </c>
      <c r="Q307" s="106">
        <v>7</v>
      </c>
      <c r="R307" s="104">
        <v>368.83600000000001</v>
      </c>
      <c r="S307" s="104">
        <v>40</v>
      </c>
      <c r="T307" s="107">
        <v>824.721</v>
      </c>
    </row>
    <row r="308" spans="1:20" s="68" customFormat="1" ht="69" outlineLevel="1" x14ac:dyDescent="0.3">
      <c r="A308" s="98" t="s">
        <v>1024</v>
      </c>
      <c r="B308" s="99" t="s">
        <v>306</v>
      </c>
      <c r="C308" s="100" t="s">
        <v>365</v>
      </c>
      <c r="D308" s="101" t="s">
        <v>725</v>
      </c>
      <c r="E308" s="102" t="s">
        <v>717</v>
      </c>
      <c r="F308" s="101" t="s">
        <v>128</v>
      </c>
      <c r="G308" s="101" t="s">
        <v>137</v>
      </c>
      <c r="H308" s="103">
        <v>45257</v>
      </c>
      <c r="I308" s="103">
        <v>45259</v>
      </c>
      <c r="J308" s="102" t="s">
        <v>138</v>
      </c>
      <c r="K308" s="104">
        <v>40.868000000000002</v>
      </c>
      <c r="L308" s="104">
        <v>0</v>
      </c>
      <c r="M308" s="104">
        <v>0</v>
      </c>
      <c r="N308" s="105">
        <v>0</v>
      </c>
      <c r="O308" s="106">
        <v>2</v>
      </c>
      <c r="P308" s="104">
        <v>0</v>
      </c>
      <c r="Q308" s="106">
        <v>3</v>
      </c>
      <c r="R308" s="104">
        <v>122.604</v>
      </c>
      <c r="S308" s="104">
        <v>0</v>
      </c>
      <c r="T308" s="107">
        <v>122.604</v>
      </c>
    </row>
    <row r="309" spans="1:20" s="68" customFormat="1" ht="51.75" outlineLevel="1" x14ac:dyDescent="0.3">
      <c r="A309" s="98" t="s">
        <v>1024</v>
      </c>
      <c r="B309" s="99" t="s">
        <v>307</v>
      </c>
      <c r="C309" s="100" t="s">
        <v>365</v>
      </c>
      <c r="D309" s="101" t="s">
        <v>726</v>
      </c>
      <c r="E309" s="102" t="s">
        <v>727</v>
      </c>
      <c r="F309" s="101" t="s">
        <v>128</v>
      </c>
      <c r="G309" s="101" t="s">
        <v>137</v>
      </c>
      <c r="H309" s="103">
        <v>45255</v>
      </c>
      <c r="I309" s="103">
        <v>45262</v>
      </c>
      <c r="J309" s="102" t="s">
        <v>115</v>
      </c>
      <c r="K309" s="104">
        <v>125.516875</v>
      </c>
      <c r="L309" s="104">
        <v>306.392</v>
      </c>
      <c r="M309" s="104">
        <v>306.392</v>
      </c>
      <c r="N309" s="105">
        <v>0</v>
      </c>
      <c r="O309" s="106">
        <v>7</v>
      </c>
      <c r="P309" s="104">
        <v>293.45800000000003</v>
      </c>
      <c r="Q309" s="106">
        <v>8</v>
      </c>
      <c r="R309" s="104">
        <v>404.28500000000003</v>
      </c>
      <c r="S309" s="104">
        <v>0</v>
      </c>
      <c r="T309" s="107">
        <v>1004.135</v>
      </c>
    </row>
    <row r="310" spans="1:20" s="68" customFormat="1" ht="86.25" outlineLevel="1" x14ac:dyDescent="0.3">
      <c r="A310" s="98" t="s">
        <v>1024</v>
      </c>
      <c r="B310" s="99" t="s">
        <v>308</v>
      </c>
      <c r="C310" s="100" t="s">
        <v>365</v>
      </c>
      <c r="D310" s="101" t="s">
        <v>728</v>
      </c>
      <c r="E310" s="102" t="s">
        <v>729</v>
      </c>
      <c r="F310" s="101" t="s">
        <v>128</v>
      </c>
      <c r="G310" s="101" t="s">
        <v>137</v>
      </c>
      <c r="H310" s="103">
        <v>45257</v>
      </c>
      <c r="I310" s="103">
        <v>45258</v>
      </c>
      <c r="J310" s="102" t="s">
        <v>138</v>
      </c>
      <c r="K310" s="104">
        <v>40.868000000000002</v>
      </c>
      <c r="L310" s="104">
        <v>0</v>
      </c>
      <c r="M310" s="104"/>
      <c r="N310" s="105">
        <v>0</v>
      </c>
      <c r="O310" s="106">
        <v>1</v>
      </c>
      <c r="P310" s="104">
        <v>0</v>
      </c>
      <c r="Q310" s="106">
        <v>2</v>
      </c>
      <c r="R310" s="104">
        <v>81.736000000000004</v>
      </c>
      <c r="S310" s="104">
        <v>0</v>
      </c>
      <c r="T310" s="107">
        <v>81.736000000000004</v>
      </c>
    </row>
    <row r="311" spans="1:20" s="68" customFormat="1" ht="86.25" outlineLevel="1" x14ac:dyDescent="0.3">
      <c r="A311" s="98" t="s">
        <v>1024</v>
      </c>
      <c r="B311" s="99" t="s">
        <v>309</v>
      </c>
      <c r="C311" s="100" t="s">
        <v>365</v>
      </c>
      <c r="D311" s="101" t="s">
        <v>728</v>
      </c>
      <c r="E311" s="102" t="s">
        <v>729</v>
      </c>
      <c r="F311" s="101" t="s">
        <v>128</v>
      </c>
      <c r="G311" s="101" t="s">
        <v>137</v>
      </c>
      <c r="H311" s="103">
        <v>45258</v>
      </c>
      <c r="I311" s="103">
        <v>45262</v>
      </c>
      <c r="J311" s="102" t="s">
        <v>189</v>
      </c>
      <c r="K311" s="104">
        <v>118.70599999999999</v>
      </c>
      <c r="L311" s="104">
        <v>77.614999999999995</v>
      </c>
      <c r="M311" s="104">
        <v>77.614999999999995</v>
      </c>
      <c r="N311" s="105">
        <v>0</v>
      </c>
      <c r="O311" s="106">
        <v>4</v>
      </c>
      <c r="P311" s="104">
        <v>290.27999999999997</v>
      </c>
      <c r="Q311" s="106">
        <v>5</v>
      </c>
      <c r="R311" s="104">
        <v>223.23500000000001</v>
      </c>
      <c r="S311" s="104">
        <v>2.4</v>
      </c>
      <c r="T311" s="107">
        <v>593.53</v>
      </c>
    </row>
    <row r="312" spans="1:20" s="68" customFormat="1" ht="51.75" outlineLevel="1" x14ac:dyDescent="0.3">
      <c r="A312" s="98" t="s">
        <v>1024</v>
      </c>
      <c r="B312" s="99" t="s">
        <v>310</v>
      </c>
      <c r="C312" s="100" t="s">
        <v>365</v>
      </c>
      <c r="D312" s="101" t="s">
        <v>730</v>
      </c>
      <c r="E312" s="102" t="s">
        <v>731</v>
      </c>
      <c r="F312" s="101" t="s">
        <v>128</v>
      </c>
      <c r="G312" s="101" t="s">
        <v>137</v>
      </c>
      <c r="H312" s="103">
        <v>45265</v>
      </c>
      <c r="I312" s="103">
        <v>45269</v>
      </c>
      <c r="J312" s="102" t="s">
        <v>733</v>
      </c>
      <c r="K312" s="104">
        <v>99.395200000000003</v>
      </c>
      <c r="L312" s="104">
        <v>284.221</v>
      </c>
      <c r="M312" s="104">
        <v>284.221</v>
      </c>
      <c r="N312" s="105">
        <v>0</v>
      </c>
      <c r="O312" s="106">
        <v>4</v>
      </c>
      <c r="P312" s="104">
        <v>61.850999999999999</v>
      </c>
      <c r="Q312" s="106">
        <v>5</v>
      </c>
      <c r="R312" s="104">
        <v>150.904</v>
      </c>
      <c r="S312" s="104">
        <v>0</v>
      </c>
      <c r="T312" s="107">
        <v>496.976</v>
      </c>
    </row>
    <row r="313" spans="1:20" s="68" customFormat="1" ht="69" outlineLevel="1" x14ac:dyDescent="0.3">
      <c r="A313" s="98" t="s">
        <v>1024</v>
      </c>
      <c r="B313" s="99" t="s">
        <v>311</v>
      </c>
      <c r="C313" s="100" t="s">
        <v>365</v>
      </c>
      <c r="D313" s="101" t="s">
        <v>730</v>
      </c>
      <c r="E313" s="102" t="s">
        <v>732</v>
      </c>
      <c r="F313" s="101" t="s">
        <v>128</v>
      </c>
      <c r="G313" s="101" t="s">
        <v>137</v>
      </c>
      <c r="H313" s="103">
        <v>45265</v>
      </c>
      <c r="I313" s="103">
        <v>45269</v>
      </c>
      <c r="J313" s="102" t="s">
        <v>733</v>
      </c>
      <c r="K313" s="104">
        <v>99.395200000000003</v>
      </c>
      <c r="L313" s="104">
        <v>284.221</v>
      </c>
      <c r="M313" s="104">
        <v>284.221</v>
      </c>
      <c r="N313" s="105">
        <v>0</v>
      </c>
      <c r="O313" s="106"/>
      <c r="P313" s="104">
        <v>61.850999999999999</v>
      </c>
      <c r="Q313" s="106">
        <v>5</v>
      </c>
      <c r="R313" s="104">
        <v>150.904</v>
      </c>
      <c r="S313" s="104">
        <v>0</v>
      </c>
      <c r="T313" s="107">
        <v>496.976</v>
      </c>
    </row>
    <row r="314" spans="1:20" s="68" customFormat="1" ht="69" outlineLevel="1" x14ac:dyDescent="0.3">
      <c r="A314" s="98" t="s">
        <v>1025</v>
      </c>
      <c r="B314" s="99" t="s">
        <v>85</v>
      </c>
      <c r="C314" s="100" t="s">
        <v>365</v>
      </c>
      <c r="D314" s="101" t="s">
        <v>734</v>
      </c>
      <c r="E314" s="102" t="s">
        <v>735</v>
      </c>
      <c r="F314" s="101" t="s">
        <v>128</v>
      </c>
      <c r="G314" s="101" t="s">
        <v>137</v>
      </c>
      <c r="H314" s="103">
        <v>45211</v>
      </c>
      <c r="I314" s="103">
        <v>45213</v>
      </c>
      <c r="J314" s="102" t="s">
        <v>115</v>
      </c>
      <c r="K314" s="104">
        <v>180.44066666666666</v>
      </c>
      <c r="L314" s="104">
        <v>300.05700000000002</v>
      </c>
      <c r="M314" s="104">
        <v>300.05700000000002</v>
      </c>
      <c r="N314" s="105">
        <v>0</v>
      </c>
      <c r="O314" s="106">
        <v>2</v>
      </c>
      <c r="P314" s="104">
        <v>80.572999999999993</v>
      </c>
      <c r="Q314" s="106">
        <v>3</v>
      </c>
      <c r="R314" s="104">
        <v>145.68899999999999</v>
      </c>
      <c r="S314" s="104">
        <v>15.003</v>
      </c>
      <c r="T314" s="107">
        <v>541.322</v>
      </c>
    </row>
    <row r="315" spans="1:20" s="68" customFormat="1" ht="51.75" outlineLevel="1" x14ac:dyDescent="0.3">
      <c r="A315" s="98" t="s">
        <v>1025</v>
      </c>
      <c r="B315" s="99" t="s">
        <v>312</v>
      </c>
      <c r="C315" s="100" t="s">
        <v>365</v>
      </c>
      <c r="D315" s="101" t="s">
        <v>736</v>
      </c>
      <c r="E315" s="102" t="s">
        <v>737</v>
      </c>
      <c r="F315" s="101" t="s">
        <v>128</v>
      </c>
      <c r="G315" s="101" t="s">
        <v>137</v>
      </c>
      <c r="H315" s="103">
        <v>45271</v>
      </c>
      <c r="I315" s="103">
        <v>45275</v>
      </c>
      <c r="J315" s="102" t="s">
        <v>109</v>
      </c>
      <c r="K315" s="104">
        <v>139.61660000000001</v>
      </c>
      <c r="L315" s="104">
        <v>250.08099999999999</v>
      </c>
      <c r="M315" s="104">
        <v>250.08099999999999</v>
      </c>
      <c r="N315" s="105">
        <v>0</v>
      </c>
      <c r="O315" s="106">
        <v>4</v>
      </c>
      <c r="P315" s="104">
        <v>116.87</v>
      </c>
      <c r="Q315" s="106">
        <v>5</v>
      </c>
      <c r="R315" s="104">
        <v>309.28500000000003</v>
      </c>
      <c r="S315" s="104">
        <v>21.847000000000001</v>
      </c>
      <c r="T315" s="107">
        <v>698.08300000000008</v>
      </c>
    </row>
    <row r="316" spans="1:20" s="68" customFormat="1" ht="69" outlineLevel="1" x14ac:dyDescent="0.3">
      <c r="A316" s="98" t="s">
        <v>1026</v>
      </c>
      <c r="B316" s="99" t="s">
        <v>86</v>
      </c>
      <c r="C316" s="100" t="s">
        <v>365</v>
      </c>
      <c r="D316" s="101" t="s">
        <v>738</v>
      </c>
      <c r="E316" s="102" t="s">
        <v>739</v>
      </c>
      <c r="F316" s="101" t="s">
        <v>128</v>
      </c>
      <c r="G316" s="101" t="s">
        <v>137</v>
      </c>
      <c r="H316" s="103">
        <v>45209</v>
      </c>
      <c r="I316" s="103">
        <v>45220</v>
      </c>
      <c r="J316" s="102" t="s">
        <v>110</v>
      </c>
      <c r="K316" s="104">
        <v>135.92974999999998</v>
      </c>
      <c r="L316" s="104">
        <v>266.20999999999998</v>
      </c>
      <c r="M316" s="104">
        <v>266.20999999999998</v>
      </c>
      <c r="N316" s="105">
        <v>0</v>
      </c>
      <c r="O316" s="106">
        <v>11</v>
      </c>
      <c r="P316" s="104">
        <v>656.81200000000001</v>
      </c>
      <c r="Q316" s="106">
        <v>12</v>
      </c>
      <c r="R316" s="104">
        <v>708.13499999999999</v>
      </c>
      <c r="S316" s="104">
        <v>0</v>
      </c>
      <c r="T316" s="107">
        <v>1631.1569999999999</v>
      </c>
    </row>
    <row r="317" spans="1:20" s="68" customFormat="1" ht="69" outlineLevel="1" x14ac:dyDescent="0.3">
      <c r="A317" s="98" t="s">
        <v>1026</v>
      </c>
      <c r="B317" s="99" t="s">
        <v>89</v>
      </c>
      <c r="C317" s="100" t="s">
        <v>365</v>
      </c>
      <c r="D317" s="101" t="s">
        <v>740</v>
      </c>
      <c r="E317" s="102" t="s">
        <v>741</v>
      </c>
      <c r="F317" s="101" t="s">
        <v>137</v>
      </c>
      <c r="G317" s="101" t="s">
        <v>128</v>
      </c>
      <c r="H317" s="103">
        <v>45201</v>
      </c>
      <c r="I317" s="103">
        <v>45205</v>
      </c>
      <c r="J317" s="102" t="s">
        <v>385</v>
      </c>
      <c r="K317" s="104">
        <v>0</v>
      </c>
      <c r="L317" s="104">
        <v>0</v>
      </c>
      <c r="M317" s="104">
        <v>0</v>
      </c>
      <c r="N317" s="105">
        <v>0</v>
      </c>
      <c r="O317" s="106">
        <v>4</v>
      </c>
      <c r="P317" s="104">
        <v>0</v>
      </c>
      <c r="Q317" s="106">
        <v>5</v>
      </c>
      <c r="R317" s="104">
        <v>0</v>
      </c>
      <c r="S317" s="104">
        <v>0</v>
      </c>
      <c r="T317" s="107">
        <v>0</v>
      </c>
    </row>
    <row r="318" spans="1:20" s="68" customFormat="1" ht="86.25" outlineLevel="1" x14ac:dyDescent="0.3">
      <c r="A318" s="98" t="s">
        <v>1026</v>
      </c>
      <c r="B318" s="99" t="s">
        <v>313</v>
      </c>
      <c r="C318" s="100" t="s">
        <v>365</v>
      </c>
      <c r="D318" s="101" t="s">
        <v>740</v>
      </c>
      <c r="E318" s="102" t="s">
        <v>742</v>
      </c>
      <c r="F318" s="101" t="s">
        <v>137</v>
      </c>
      <c r="G318" s="101" t="s">
        <v>128</v>
      </c>
      <c r="H318" s="103">
        <v>45201</v>
      </c>
      <c r="I318" s="103">
        <v>45205</v>
      </c>
      <c r="J318" s="102" t="s">
        <v>385</v>
      </c>
      <c r="K318" s="104">
        <v>0</v>
      </c>
      <c r="L318" s="104">
        <v>0</v>
      </c>
      <c r="M318" s="104">
        <v>0</v>
      </c>
      <c r="N318" s="105">
        <v>0</v>
      </c>
      <c r="O318" s="106">
        <v>4</v>
      </c>
      <c r="P318" s="104">
        <v>0</v>
      </c>
      <c r="Q318" s="106">
        <v>5</v>
      </c>
      <c r="R318" s="104">
        <v>0</v>
      </c>
      <c r="S318" s="104">
        <v>0</v>
      </c>
      <c r="T318" s="107">
        <v>0</v>
      </c>
    </row>
    <row r="319" spans="1:20" s="68" customFormat="1" ht="69" outlineLevel="1" x14ac:dyDescent="0.3">
      <c r="A319" s="98" t="s">
        <v>1026</v>
      </c>
      <c r="B319" s="99" t="s">
        <v>314</v>
      </c>
      <c r="C319" s="100" t="s">
        <v>365</v>
      </c>
      <c r="D319" s="101" t="s">
        <v>743</v>
      </c>
      <c r="E319" s="102" t="s">
        <v>744</v>
      </c>
      <c r="F319" s="101" t="s">
        <v>137</v>
      </c>
      <c r="G319" s="101" t="s">
        <v>128</v>
      </c>
      <c r="H319" s="103">
        <v>45207</v>
      </c>
      <c r="I319" s="103">
        <v>45211</v>
      </c>
      <c r="J319" s="102" t="s">
        <v>115</v>
      </c>
      <c r="K319" s="104">
        <v>0</v>
      </c>
      <c r="L319" s="104">
        <v>0</v>
      </c>
      <c r="M319" s="104">
        <v>0</v>
      </c>
      <c r="N319" s="105">
        <v>0</v>
      </c>
      <c r="O319" s="106">
        <v>4</v>
      </c>
      <c r="P319" s="104">
        <v>0</v>
      </c>
      <c r="Q319" s="106">
        <v>5</v>
      </c>
      <c r="R319" s="104">
        <v>0</v>
      </c>
      <c r="S319" s="104">
        <v>0</v>
      </c>
      <c r="T319" s="107">
        <v>0</v>
      </c>
    </row>
    <row r="320" spans="1:20" s="68" customFormat="1" ht="69" outlineLevel="1" x14ac:dyDescent="0.3">
      <c r="A320" s="98" t="s">
        <v>1026</v>
      </c>
      <c r="B320" s="99" t="s">
        <v>315</v>
      </c>
      <c r="C320" s="100" t="s">
        <v>365</v>
      </c>
      <c r="D320" s="101" t="s">
        <v>745</v>
      </c>
      <c r="E320" s="102" t="s">
        <v>746</v>
      </c>
      <c r="F320" s="101" t="s">
        <v>137</v>
      </c>
      <c r="G320" s="101" t="s">
        <v>128</v>
      </c>
      <c r="H320" s="103">
        <v>45211</v>
      </c>
      <c r="I320" s="103">
        <v>45213</v>
      </c>
      <c r="J320" s="102" t="s">
        <v>115</v>
      </c>
      <c r="K320" s="104">
        <v>0</v>
      </c>
      <c r="L320" s="104">
        <v>0</v>
      </c>
      <c r="M320" s="104">
        <v>0</v>
      </c>
      <c r="N320" s="105">
        <v>0</v>
      </c>
      <c r="O320" s="106">
        <v>2</v>
      </c>
      <c r="P320" s="104">
        <v>0</v>
      </c>
      <c r="Q320" s="106">
        <v>3</v>
      </c>
      <c r="R320" s="104">
        <v>0</v>
      </c>
      <c r="S320" s="104">
        <v>0</v>
      </c>
      <c r="T320" s="107">
        <v>0</v>
      </c>
    </row>
    <row r="321" spans="1:20" s="68" customFormat="1" ht="51.75" outlineLevel="1" x14ac:dyDescent="0.3">
      <c r="A321" s="98" t="s">
        <v>1026</v>
      </c>
      <c r="B321" s="99" t="s">
        <v>316</v>
      </c>
      <c r="C321" s="100" t="s">
        <v>365</v>
      </c>
      <c r="D321" s="101" t="s">
        <v>747</v>
      </c>
      <c r="E321" s="102" t="s">
        <v>748</v>
      </c>
      <c r="F321" s="101" t="s">
        <v>137</v>
      </c>
      <c r="G321" s="101" t="s">
        <v>128</v>
      </c>
      <c r="H321" s="103">
        <v>45214</v>
      </c>
      <c r="I321" s="103">
        <v>45217</v>
      </c>
      <c r="J321" s="102" t="s">
        <v>110</v>
      </c>
      <c r="K321" s="104">
        <v>0</v>
      </c>
      <c r="L321" s="104">
        <v>0</v>
      </c>
      <c r="M321" s="104">
        <v>0</v>
      </c>
      <c r="N321" s="105">
        <v>0</v>
      </c>
      <c r="O321" s="106">
        <v>3</v>
      </c>
      <c r="P321" s="104">
        <v>0</v>
      </c>
      <c r="Q321" s="106">
        <v>4</v>
      </c>
      <c r="R321" s="104">
        <v>0</v>
      </c>
      <c r="S321" s="104">
        <v>0</v>
      </c>
      <c r="T321" s="107">
        <v>0</v>
      </c>
    </row>
    <row r="322" spans="1:20" s="68" customFormat="1" ht="69" outlineLevel="1" x14ac:dyDescent="0.3">
      <c r="A322" s="98" t="s">
        <v>1026</v>
      </c>
      <c r="B322" s="99" t="s">
        <v>317</v>
      </c>
      <c r="C322" s="100" t="s">
        <v>365</v>
      </c>
      <c r="D322" s="101" t="s">
        <v>747</v>
      </c>
      <c r="E322" s="102" t="s">
        <v>741</v>
      </c>
      <c r="F322" s="101" t="s">
        <v>137</v>
      </c>
      <c r="G322" s="101" t="s">
        <v>128</v>
      </c>
      <c r="H322" s="103">
        <v>45214</v>
      </c>
      <c r="I322" s="103">
        <v>45217</v>
      </c>
      <c r="J322" s="102" t="s">
        <v>110</v>
      </c>
      <c r="K322" s="104">
        <v>0</v>
      </c>
      <c r="L322" s="104">
        <v>0</v>
      </c>
      <c r="M322" s="104">
        <v>0</v>
      </c>
      <c r="N322" s="105">
        <v>0</v>
      </c>
      <c r="O322" s="106">
        <v>3</v>
      </c>
      <c r="P322" s="104">
        <v>0</v>
      </c>
      <c r="Q322" s="106">
        <v>4</v>
      </c>
      <c r="R322" s="104">
        <v>0</v>
      </c>
      <c r="S322" s="104">
        <v>0</v>
      </c>
      <c r="T322" s="107">
        <v>0</v>
      </c>
    </row>
    <row r="323" spans="1:20" s="68" customFormat="1" ht="86.25" outlineLevel="1" x14ac:dyDescent="0.3">
      <c r="A323" s="98" t="s">
        <v>1026</v>
      </c>
      <c r="B323" s="99" t="s">
        <v>318</v>
      </c>
      <c r="C323" s="100" t="s">
        <v>365</v>
      </c>
      <c r="D323" s="101" t="s">
        <v>749</v>
      </c>
      <c r="E323" s="102" t="s">
        <v>750</v>
      </c>
      <c r="F323" s="101" t="s">
        <v>137</v>
      </c>
      <c r="G323" s="101" t="s">
        <v>128</v>
      </c>
      <c r="H323" s="103">
        <v>45221</v>
      </c>
      <c r="I323" s="103">
        <v>45227</v>
      </c>
      <c r="J323" s="102" t="s">
        <v>733</v>
      </c>
      <c r="K323" s="104">
        <v>0</v>
      </c>
      <c r="L323" s="104">
        <v>0</v>
      </c>
      <c r="M323" s="104">
        <v>0</v>
      </c>
      <c r="N323" s="105">
        <v>0</v>
      </c>
      <c r="O323" s="106">
        <v>6</v>
      </c>
      <c r="P323" s="104">
        <v>0</v>
      </c>
      <c r="Q323" s="106">
        <v>7</v>
      </c>
      <c r="R323" s="104">
        <v>0</v>
      </c>
      <c r="S323" s="104">
        <v>0</v>
      </c>
      <c r="T323" s="107">
        <v>0</v>
      </c>
    </row>
    <row r="324" spans="1:20" s="68" customFormat="1" ht="86.25" outlineLevel="1" x14ac:dyDescent="0.3">
      <c r="A324" s="98" t="s">
        <v>1026</v>
      </c>
      <c r="B324" s="99" t="s">
        <v>319</v>
      </c>
      <c r="C324" s="100" t="s">
        <v>365</v>
      </c>
      <c r="D324" s="101" t="s">
        <v>749</v>
      </c>
      <c r="E324" s="102" t="s">
        <v>751</v>
      </c>
      <c r="F324" s="101" t="s">
        <v>137</v>
      </c>
      <c r="G324" s="101" t="s">
        <v>128</v>
      </c>
      <c r="H324" s="103">
        <v>45221</v>
      </c>
      <c r="I324" s="103">
        <v>45227</v>
      </c>
      <c r="J324" s="102" t="s">
        <v>733</v>
      </c>
      <c r="K324" s="104">
        <v>0</v>
      </c>
      <c r="L324" s="104">
        <v>0</v>
      </c>
      <c r="M324" s="104">
        <v>0</v>
      </c>
      <c r="N324" s="105">
        <v>0</v>
      </c>
      <c r="O324" s="106">
        <v>6</v>
      </c>
      <c r="P324" s="104">
        <v>0</v>
      </c>
      <c r="Q324" s="106">
        <v>7</v>
      </c>
      <c r="R324" s="104">
        <v>0</v>
      </c>
      <c r="S324" s="104">
        <v>0</v>
      </c>
      <c r="T324" s="107">
        <v>0</v>
      </c>
    </row>
    <row r="325" spans="1:20" s="68" customFormat="1" ht="86.25" outlineLevel="1" x14ac:dyDescent="0.3">
      <c r="A325" s="98" t="s">
        <v>1026</v>
      </c>
      <c r="B325" s="99" t="s">
        <v>320</v>
      </c>
      <c r="C325" s="100" t="s">
        <v>365</v>
      </c>
      <c r="D325" s="101" t="s">
        <v>749</v>
      </c>
      <c r="E325" s="102" t="s">
        <v>752</v>
      </c>
      <c r="F325" s="101" t="s">
        <v>137</v>
      </c>
      <c r="G325" s="101" t="s">
        <v>128</v>
      </c>
      <c r="H325" s="103">
        <v>45221</v>
      </c>
      <c r="I325" s="103">
        <v>45227</v>
      </c>
      <c r="J325" s="102" t="s">
        <v>733</v>
      </c>
      <c r="K325" s="104">
        <v>0</v>
      </c>
      <c r="L325" s="104">
        <v>0</v>
      </c>
      <c r="M325" s="104">
        <v>0</v>
      </c>
      <c r="N325" s="105">
        <v>0</v>
      </c>
      <c r="O325" s="106">
        <v>6</v>
      </c>
      <c r="P325" s="104">
        <v>0</v>
      </c>
      <c r="Q325" s="106">
        <v>7</v>
      </c>
      <c r="R325" s="104">
        <v>0</v>
      </c>
      <c r="S325" s="104">
        <v>0</v>
      </c>
      <c r="T325" s="107">
        <v>0</v>
      </c>
    </row>
    <row r="326" spans="1:20" s="68" customFormat="1" ht="69" outlineLevel="1" x14ac:dyDescent="0.3">
      <c r="A326" s="98" t="s">
        <v>1026</v>
      </c>
      <c r="B326" s="99" t="s">
        <v>321</v>
      </c>
      <c r="C326" s="100" t="s">
        <v>365</v>
      </c>
      <c r="D326" s="101" t="s">
        <v>753</v>
      </c>
      <c r="E326" s="102" t="s">
        <v>746</v>
      </c>
      <c r="F326" s="101" t="s">
        <v>137</v>
      </c>
      <c r="G326" s="101" t="s">
        <v>128</v>
      </c>
      <c r="H326" s="103">
        <v>45235</v>
      </c>
      <c r="I326" s="103">
        <v>45239</v>
      </c>
      <c r="J326" s="102" t="s">
        <v>733</v>
      </c>
      <c r="K326" s="104">
        <v>0</v>
      </c>
      <c r="L326" s="104">
        <v>0</v>
      </c>
      <c r="M326" s="104">
        <v>0</v>
      </c>
      <c r="N326" s="105">
        <v>0</v>
      </c>
      <c r="O326" s="106">
        <v>4</v>
      </c>
      <c r="P326" s="104">
        <v>0</v>
      </c>
      <c r="Q326" s="106">
        <v>5</v>
      </c>
      <c r="R326" s="104">
        <v>0</v>
      </c>
      <c r="S326" s="104">
        <v>0</v>
      </c>
      <c r="T326" s="107">
        <v>0</v>
      </c>
    </row>
    <row r="327" spans="1:20" s="68" customFormat="1" ht="51.75" outlineLevel="1" x14ac:dyDescent="0.3">
      <c r="A327" s="98" t="s">
        <v>1027</v>
      </c>
      <c r="B327" s="99" t="s">
        <v>87</v>
      </c>
      <c r="C327" s="100" t="s">
        <v>365</v>
      </c>
      <c r="D327" s="101" t="s">
        <v>754</v>
      </c>
      <c r="E327" s="102" t="s">
        <v>755</v>
      </c>
      <c r="F327" s="101" t="s">
        <v>128</v>
      </c>
      <c r="G327" s="101" t="s">
        <v>137</v>
      </c>
      <c r="H327" s="103">
        <v>45202</v>
      </c>
      <c r="I327" s="103">
        <v>45205</v>
      </c>
      <c r="J327" s="102" t="s">
        <v>110</v>
      </c>
      <c r="K327" s="104">
        <v>174.1825</v>
      </c>
      <c r="L327" s="104">
        <v>256.89999999999998</v>
      </c>
      <c r="M327" s="104">
        <v>256.89999999999998</v>
      </c>
      <c r="N327" s="105">
        <v>0</v>
      </c>
      <c r="O327" s="106">
        <v>3</v>
      </c>
      <c r="P327" s="104">
        <v>206.65</v>
      </c>
      <c r="Q327" s="106">
        <v>4</v>
      </c>
      <c r="R327" s="104">
        <v>233.18</v>
      </c>
      <c r="S327" s="104">
        <v>0</v>
      </c>
      <c r="T327" s="107">
        <v>696.73</v>
      </c>
    </row>
    <row r="328" spans="1:20" s="68" customFormat="1" ht="51.75" outlineLevel="1" x14ac:dyDescent="0.3">
      <c r="A328" s="98" t="s">
        <v>1027</v>
      </c>
      <c r="B328" s="99" t="s">
        <v>322</v>
      </c>
      <c r="C328" s="100" t="s">
        <v>365</v>
      </c>
      <c r="D328" s="101" t="s">
        <v>756</v>
      </c>
      <c r="E328" s="102" t="s">
        <v>757</v>
      </c>
      <c r="F328" s="101" t="s">
        <v>128</v>
      </c>
      <c r="G328" s="101" t="s">
        <v>137</v>
      </c>
      <c r="H328" s="103">
        <v>45225</v>
      </c>
      <c r="I328" s="103">
        <v>45229</v>
      </c>
      <c r="J328" s="102" t="s">
        <v>112</v>
      </c>
      <c r="K328" s="104">
        <v>2.9693999999999998</v>
      </c>
      <c r="L328" s="104">
        <v>0</v>
      </c>
      <c r="M328" s="104"/>
      <c r="N328" s="105">
        <v>0</v>
      </c>
      <c r="O328" s="106">
        <v>4</v>
      </c>
      <c r="P328" s="104">
        <v>0</v>
      </c>
      <c r="Q328" s="106">
        <v>5</v>
      </c>
      <c r="R328" s="104">
        <v>0</v>
      </c>
      <c r="S328" s="104">
        <v>14.847</v>
      </c>
      <c r="T328" s="107">
        <v>14.847</v>
      </c>
    </row>
    <row r="329" spans="1:20" s="68" customFormat="1" ht="51.75" outlineLevel="1" x14ac:dyDescent="0.3">
      <c r="A329" s="98" t="s">
        <v>1027</v>
      </c>
      <c r="B329" s="99" t="s">
        <v>323</v>
      </c>
      <c r="C329" s="100" t="s">
        <v>365</v>
      </c>
      <c r="D329" s="101" t="s">
        <v>758</v>
      </c>
      <c r="E329" s="102" t="s">
        <v>759</v>
      </c>
      <c r="F329" s="101" t="s">
        <v>128</v>
      </c>
      <c r="G329" s="101" t="s">
        <v>137</v>
      </c>
      <c r="H329" s="103">
        <v>45272</v>
      </c>
      <c r="I329" s="103">
        <v>45276</v>
      </c>
      <c r="J329" s="102" t="s">
        <v>110</v>
      </c>
      <c r="K329" s="104">
        <v>56.906199999999998</v>
      </c>
      <c r="L329" s="104">
        <v>0</v>
      </c>
      <c r="M329" s="104"/>
      <c r="N329" s="105">
        <v>0</v>
      </c>
      <c r="O329" s="106">
        <v>4</v>
      </c>
      <c r="P329" s="104">
        <v>0</v>
      </c>
      <c r="Q329" s="106">
        <v>5</v>
      </c>
      <c r="R329" s="104">
        <v>284.53100000000001</v>
      </c>
      <c r="S329" s="104">
        <v>0</v>
      </c>
      <c r="T329" s="107">
        <v>284.53100000000001</v>
      </c>
    </row>
    <row r="330" spans="1:20" s="68" customFormat="1" ht="69" outlineLevel="1" x14ac:dyDescent="0.3">
      <c r="A330" s="98" t="s">
        <v>1028</v>
      </c>
      <c r="B330" s="99" t="s">
        <v>88</v>
      </c>
      <c r="C330" s="100" t="s">
        <v>365</v>
      </c>
      <c r="D330" s="101" t="s">
        <v>774</v>
      </c>
      <c r="E330" s="102" t="s">
        <v>354</v>
      </c>
      <c r="F330" s="101" t="s">
        <v>128</v>
      </c>
      <c r="G330" s="101" t="s">
        <v>137</v>
      </c>
      <c r="H330" s="103">
        <v>45212</v>
      </c>
      <c r="I330" s="103">
        <v>45213</v>
      </c>
      <c r="J330" s="102" t="s">
        <v>115</v>
      </c>
      <c r="K330" s="104">
        <v>369.721</v>
      </c>
      <c r="L330" s="104">
        <v>574.89499999999998</v>
      </c>
      <c r="M330" s="104">
        <v>574.89499999999998</v>
      </c>
      <c r="N330" s="105">
        <v>0</v>
      </c>
      <c r="O330" s="106">
        <v>1</v>
      </c>
      <c r="P330" s="104">
        <v>67.257000000000005</v>
      </c>
      <c r="Q330" s="106">
        <v>2</v>
      </c>
      <c r="R330" s="104">
        <v>97.29</v>
      </c>
      <c r="S330" s="104">
        <v>0</v>
      </c>
      <c r="T330" s="107">
        <v>739.44200000000001</v>
      </c>
    </row>
    <row r="331" spans="1:20" s="68" customFormat="1" ht="51.75" outlineLevel="1" x14ac:dyDescent="0.3">
      <c r="A331" s="98" t="s">
        <v>1029</v>
      </c>
      <c r="B331" s="99" t="s">
        <v>324</v>
      </c>
      <c r="C331" s="100" t="s">
        <v>365</v>
      </c>
      <c r="D331" s="101" t="s">
        <v>760</v>
      </c>
      <c r="E331" s="102" t="s">
        <v>155</v>
      </c>
      <c r="F331" s="101" t="s">
        <v>128</v>
      </c>
      <c r="G331" s="101" t="s">
        <v>137</v>
      </c>
      <c r="H331" s="103">
        <v>45252</v>
      </c>
      <c r="I331" s="103">
        <v>45255</v>
      </c>
      <c r="J331" s="102" t="s">
        <v>189</v>
      </c>
      <c r="K331" s="104">
        <v>161.87200000000001</v>
      </c>
      <c r="L331" s="104">
        <v>208.33099999999999</v>
      </c>
      <c r="M331" s="104">
        <v>208.33099999999999</v>
      </c>
      <c r="N331" s="105">
        <v>0</v>
      </c>
      <c r="O331" s="106">
        <v>3</v>
      </c>
      <c r="P331" s="104">
        <v>219.54900000000001</v>
      </c>
      <c r="Q331" s="106">
        <v>4</v>
      </c>
      <c r="R331" s="104">
        <v>219.608</v>
      </c>
      <c r="S331" s="104">
        <v>0</v>
      </c>
      <c r="T331" s="107">
        <v>647.48800000000006</v>
      </c>
    </row>
    <row r="332" spans="1:20" s="68" customFormat="1" ht="69" outlineLevel="1" x14ac:dyDescent="0.3">
      <c r="A332" s="98" t="s">
        <v>1029</v>
      </c>
      <c r="B332" s="99" t="s">
        <v>1030</v>
      </c>
      <c r="C332" s="100" t="s">
        <v>365</v>
      </c>
      <c r="D332" s="101" t="s">
        <v>760</v>
      </c>
      <c r="E332" s="102" t="s">
        <v>761</v>
      </c>
      <c r="F332" s="101" t="s">
        <v>128</v>
      </c>
      <c r="G332" s="101" t="s">
        <v>137</v>
      </c>
      <c r="H332" s="103">
        <v>45252</v>
      </c>
      <c r="I332" s="103">
        <v>45255</v>
      </c>
      <c r="J332" s="102" t="s">
        <v>189</v>
      </c>
      <c r="K332" s="104">
        <v>161.87200000000001</v>
      </c>
      <c r="L332" s="104">
        <v>208.33099999999999</v>
      </c>
      <c r="M332" s="104">
        <v>208.33099999999999</v>
      </c>
      <c r="N332" s="105">
        <v>0</v>
      </c>
      <c r="O332" s="106">
        <v>3</v>
      </c>
      <c r="P332" s="104">
        <v>219.54900000000001</v>
      </c>
      <c r="Q332" s="106">
        <v>4</v>
      </c>
      <c r="R332" s="104">
        <v>219.608</v>
      </c>
      <c r="S332" s="104">
        <v>0</v>
      </c>
      <c r="T332" s="107">
        <v>647.48800000000006</v>
      </c>
    </row>
    <row r="333" spans="1:20" s="68" customFormat="1" ht="69" outlineLevel="1" x14ac:dyDescent="0.3">
      <c r="A333" s="98" t="s">
        <v>1031</v>
      </c>
      <c r="B333" s="99" t="s">
        <v>325</v>
      </c>
      <c r="C333" s="100" t="s">
        <v>365</v>
      </c>
      <c r="D333" s="101" t="s">
        <v>762</v>
      </c>
      <c r="E333" s="102" t="s">
        <v>227</v>
      </c>
      <c r="F333" s="101" t="s">
        <v>128</v>
      </c>
      <c r="G333" s="101" t="s">
        <v>137</v>
      </c>
      <c r="H333" s="103">
        <v>45188</v>
      </c>
      <c r="I333" s="103">
        <v>45190</v>
      </c>
      <c r="J333" s="102" t="s">
        <v>230</v>
      </c>
      <c r="K333" s="104">
        <v>60.411999999999999</v>
      </c>
      <c r="L333" s="104">
        <v>181.23599999999999</v>
      </c>
      <c r="M333" s="104">
        <v>181.23599999999999</v>
      </c>
      <c r="N333" s="105">
        <v>0</v>
      </c>
      <c r="O333" s="106">
        <v>2</v>
      </c>
      <c r="P333" s="104">
        <v>0</v>
      </c>
      <c r="Q333" s="106">
        <v>3</v>
      </c>
      <c r="R333" s="104">
        <v>0</v>
      </c>
      <c r="S333" s="104">
        <v>0</v>
      </c>
      <c r="T333" s="107">
        <v>181.23599999999999</v>
      </c>
    </row>
    <row r="334" spans="1:20" s="68" customFormat="1" ht="103.5" outlineLevel="1" x14ac:dyDescent="0.3">
      <c r="A334" s="98" t="s">
        <v>1031</v>
      </c>
      <c r="B334" s="99" t="s">
        <v>1032</v>
      </c>
      <c r="C334" s="100" t="s">
        <v>365</v>
      </c>
      <c r="D334" s="101" t="s">
        <v>762</v>
      </c>
      <c r="E334" s="102" t="s">
        <v>355</v>
      </c>
      <c r="F334" s="101" t="s">
        <v>128</v>
      </c>
      <c r="G334" s="101" t="s">
        <v>137</v>
      </c>
      <c r="H334" s="103">
        <v>45188</v>
      </c>
      <c r="I334" s="103">
        <v>45190</v>
      </c>
      <c r="J334" s="102" t="s">
        <v>230</v>
      </c>
      <c r="K334" s="104">
        <v>60.411999999999999</v>
      </c>
      <c r="L334" s="104">
        <v>181.23599999999999</v>
      </c>
      <c r="M334" s="104">
        <v>181.23599999999999</v>
      </c>
      <c r="N334" s="105">
        <v>0</v>
      </c>
      <c r="O334" s="106">
        <v>2</v>
      </c>
      <c r="P334" s="104">
        <v>0</v>
      </c>
      <c r="Q334" s="106">
        <v>3</v>
      </c>
      <c r="R334" s="104">
        <v>0</v>
      </c>
      <c r="S334" s="104">
        <v>0</v>
      </c>
      <c r="T334" s="107">
        <v>181.23599999999999</v>
      </c>
    </row>
    <row r="335" spans="1:20" s="68" customFormat="1" ht="103.5" outlineLevel="1" x14ac:dyDescent="0.3">
      <c r="A335" s="98" t="s">
        <v>1031</v>
      </c>
      <c r="B335" s="99" t="s">
        <v>1033</v>
      </c>
      <c r="C335" s="100" t="s">
        <v>365</v>
      </c>
      <c r="D335" s="101" t="s">
        <v>762</v>
      </c>
      <c r="E335" s="102" t="s">
        <v>356</v>
      </c>
      <c r="F335" s="101" t="s">
        <v>128</v>
      </c>
      <c r="G335" s="101" t="s">
        <v>137</v>
      </c>
      <c r="H335" s="103">
        <v>45188</v>
      </c>
      <c r="I335" s="103">
        <v>45190</v>
      </c>
      <c r="J335" s="102" t="s">
        <v>230</v>
      </c>
      <c r="K335" s="104">
        <v>60.411999999999999</v>
      </c>
      <c r="L335" s="104">
        <v>181.23599999999999</v>
      </c>
      <c r="M335" s="104">
        <v>181.23599999999999</v>
      </c>
      <c r="N335" s="105">
        <v>0</v>
      </c>
      <c r="O335" s="106">
        <v>2</v>
      </c>
      <c r="P335" s="104">
        <v>0</v>
      </c>
      <c r="Q335" s="106">
        <v>3</v>
      </c>
      <c r="R335" s="104">
        <v>0</v>
      </c>
      <c r="S335" s="104">
        <v>0</v>
      </c>
      <c r="T335" s="107">
        <v>181.23599999999999</v>
      </c>
    </row>
    <row r="336" spans="1:20" s="68" customFormat="1" ht="69" outlineLevel="1" x14ac:dyDescent="0.3">
      <c r="A336" s="98" t="s">
        <v>1031</v>
      </c>
      <c r="B336" s="99" t="s">
        <v>1034</v>
      </c>
      <c r="C336" s="100" t="s">
        <v>365</v>
      </c>
      <c r="D336" s="101" t="s">
        <v>762</v>
      </c>
      <c r="E336" s="102" t="s">
        <v>228</v>
      </c>
      <c r="F336" s="101" t="s">
        <v>128</v>
      </c>
      <c r="G336" s="101" t="s">
        <v>137</v>
      </c>
      <c r="H336" s="103">
        <v>45188</v>
      </c>
      <c r="I336" s="103">
        <v>45190</v>
      </c>
      <c r="J336" s="102" t="s">
        <v>230</v>
      </c>
      <c r="K336" s="104">
        <v>60.411999999999999</v>
      </c>
      <c r="L336" s="104">
        <v>181.23599999999999</v>
      </c>
      <c r="M336" s="104">
        <v>181.23599999999999</v>
      </c>
      <c r="N336" s="105">
        <v>0</v>
      </c>
      <c r="O336" s="106">
        <v>2</v>
      </c>
      <c r="P336" s="104">
        <v>0</v>
      </c>
      <c r="Q336" s="106">
        <v>3</v>
      </c>
      <c r="R336" s="104">
        <v>0</v>
      </c>
      <c r="S336" s="104">
        <v>0</v>
      </c>
      <c r="T336" s="107">
        <v>181.23599999999999</v>
      </c>
    </row>
    <row r="337" spans="1:20" s="68" customFormat="1" ht="120.75" outlineLevel="1" x14ac:dyDescent="0.3">
      <c r="A337" s="98" t="s">
        <v>1031</v>
      </c>
      <c r="B337" s="99" t="s">
        <v>1035</v>
      </c>
      <c r="C337" s="100" t="s">
        <v>365</v>
      </c>
      <c r="D337" s="101" t="s">
        <v>762</v>
      </c>
      <c r="E337" s="102" t="s">
        <v>229</v>
      </c>
      <c r="F337" s="101" t="s">
        <v>128</v>
      </c>
      <c r="G337" s="101" t="s">
        <v>137</v>
      </c>
      <c r="H337" s="103">
        <v>45188</v>
      </c>
      <c r="I337" s="103">
        <v>45190</v>
      </c>
      <c r="J337" s="102" t="s">
        <v>230</v>
      </c>
      <c r="K337" s="104">
        <v>73.685333333333332</v>
      </c>
      <c r="L337" s="104">
        <v>221.05600000000001</v>
      </c>
      <c r="M337" s="104">
        <v>221.05600000000001</v>
      </c>
      <c r="N337" s="105">
        <v>0</v>
      </c>
      <c r="O337" s="106">
        <v>2</v>
      </c>
      <c r="P337" s="104">
        <v>0</v>
      </c>
      <c r="Q337" s="106">
        <v>3</v>
      </c>
      <c r="R337" s="104">
        <v>0</v>
      </c>
      <c r="S337" s="104">
        <v>0</v>
      </c>
      <c r="T337" s="107">
        <v>221.05600000000001</v>
      </c>
    </row>
    <row r="338" spans="1:20" s="68" customFormat="1" ht="34.5" outlineLevel="1" x14ac:dyDescent="0.3">
      <c r="A338" s="98" t="s">
        <v>1036</v>
      </c>
      <c r="B338" s="99" t="s">
        <v>326</v>
      </c>
      <c r="C338" s="100" t="s">
        <v>365</v>
      </c>
      <c r="D338" s="101" t="s">
        <v>763</v>
      </c>
      <c r="E338" s="102" t="s">
        <v>764</v>
      </c>
      <c r="F338" s="101" t="s">
        <v>128</v>
      </c>
      <c r="G338" s="101" t="s">
        <v>137</v>
      </c>
      <c r="H338" s="103">
        <v>45263</v>
      </c>
      <c r="I338" s="103">
        <v>45266</v>
      </c>
      <c r="J338" s="102" t="s">
        <v>815</v>
      </c>
      <c r="K338" s="104">
        <v>51.35</v>
      </c>
      <c r="L338" s="104">
        <v>205.4</v>
      </c>
      <c r="M338" s="104">
        <v>205.4</v>
      </c>
      <c r="N338" s="105">
        <v>0</v>
      </c>
      <c r="O338" s="106">
        <v>3</v>
      </c>
      <c r="P338" s="104">
        <v>0</v>
      </c>
      <c r="Q338" s="106">
        <v>4</v>
      </c>
      <c r="R338" s="104">
        <v>0</v>
      </c>
      <c r="S338" s="104">
        <v>0</v>
      </c>
      <c r="T338" s="107">
        <v>205.4</v>
      </c>
    </row>
    <row r="339" spans="1:20" s="68" customFormat="1" ht="34.5" outlineLevel="1" x14ac:dyDescent="0.3">
      <c r="A339" s="98" t="s">
        <v>1036</v>
      </c>
      <c r="B339" s="99" t="s">
        <v>326</v>
      </c>
      <c r="C339" s="100" t="s">
        <v>365</v>
      </c>
      <c r="D339" s="101" t="s">
        <v>763</v>
      </c>
      <c r="E339" s="102" t="s">
        <v>765</v>
      </c>
      <c r="F339" s="101" t="s">
        <v>128</v>
      </c>
      <c r="G339" s="101" t="s">
        <v>137</v>
      </c>
      <c r="H339" s="103">
        <v>45263</v>
      </c>
      <c r="I339" s="103">
        <v>45266</v>
      </c>
      <c r="J339" s="102" t="s">
        <v>815</v>
      </c>
      <c r="K339" s="104">
        <v>51.35</v>
      </c>
      <c r="L339" s="104">
        <v>205.4</v>
      </c>
      <c r="M339" s="104">
        <v>205.4</v>
      </c>
      <c r="N339" s="105">
        <v>0</v>
      </c>
      <c r="O339" s="106">
        <v>3</v>
      </c>
      <c r="P339" s="104">
        <v>0</v>
      </c>
      <c r="Q339" s="106">
        <v>4</v>
      </c>
      <c r="R339" s="104">
        <v>0</v>
      </c>
      <c r="S339" s="104">
        <v>0</v>
      </c>
      <c r="T339" s="107">
        <v>205.4</v>
      </c>
    </row>
    <row r="340" spans="1:20" s="68" customFormat="1" ht="17.25" x14ac:dyDescent="0.3">
      <c r="A340" s="97"/>
      <c r="B340" s="127"/>
      <c r="C340" s="77"/>
      <c r="D340" s="128"/>
      <c r="H340" s="129"/>
      <c r="I340" s="129"/>
      <c r="L340" s="130"/>
      <c r="M340" s="130"/>
      <c r="N340" s="130"/>
      <c r="O340" s="131"/>
      <c r="P340" s="130"/>
      <c r="Q340" s="131"/>
      <c r="R340" s="130"/>
      <c r="S340" s="130"/>
      <c r="T340" s="132"/>
    </row>
    <row r="341" spans="1:20" s="68" customFormat="1" ht="17.25" x14ac:dyDescent="0.3">
      <c r="A341" s="97"/>
      <c r="B341" s="127"/>
      <c r="C341" s="77"/>
      <c r="D341" s="128"/>
      <c r="H341" s="129"/>
      <c r="I341" s="129"/>
      <c r="K341" s="130"/>
      <c r="L341" s="130"/>
      <c r="M341" s="130"/>
      <c r="N341" s="130"/>
      <c r="O341" s="131"/>
      <c r="P341" s="130"/>
      <c r="Q341" s="131"/>
      <c r="R341" s="130"/>
      <c r="S341" s="130"/>
      <c r="T341" s="132"/>
    </row>
    <row r="342" spans="1:20" s="68" customFormat="1" ht="17.25" x14ac:dyDescent="0.3">
      <c r="A342" s="97"/>
      <c r="B342" s="127"/>
      <c r="C342" s="77"/>
      <c r="D342" s="128"/>
      <c r="H342" s="129"/>
      <c r="I342" s="129"/>
      <c r="K342" s="130"/>
      <c r="L342" s="130"/>
      <c r="M342" s="130"/>
      <c r="N342" s="62"/>
      <c r="O342" s="131"/>
      <c r="P342" s="130"/>
      <c r="Q342" s="63"/>
      <c r="R342" s="62"/>
      <c r="S342" s="62"/>
      <c r="T342" s="132"/>
    </row>
    <row r="343" spans="1:20" s="68" customFormat="1" ht="17.25" x14ac:dyDescent="0.3">
      <c r="A343" s="97"/>
      <c r="B343" s="127"/>
      <c r="C343" s="77"/>
      <c r="D343" s="128"/>
      <c r="H343" s="129"/>
      <c r="I343" s="129"/>
      <c r="K343" s="130"/>
      <c r="L343" s="130"/>
      <c r="M343" s="130"/>
      <c r="N343" s="62"/>
      <c r="O343" s="63"/>
      <c r="P343" s="130"/>
      <c r="Q343" s="63"/>
      <c r="R343" s="62"/>
      <c r="S343" s="62"/>
      <c r="T343" s="132"/>
    </row>
    <row r="344" spans="1:20" s="68" customFormat="1" ht="17.25" x14ac:dyDescent="0.3">
      <c r="A344" s="97"/>
      <c r="B344" s="127"/>
      <c r="C344" s="77"/>
      <c r="D344" s="128"/>
      <c r="H344" s="129"/>
      <c r="I344" s="129"/>
      <c r="K344" s="130"/>
      <c r="L344" s="130"/>
      <c r="M344" s="130"/>
      <c r="N344" s="62"/>
      <c r="O344" s="63"/>
      <c r="P344" s="62"/>
      <c r="Q344" s="63"/>
      <c r="R344" s="62"/>
      <c r="S344" s="62"/>
      <c r="T344" s="132"/>
    </row>
    <row r="345" spans="1:20" ht="17.25" x14ac:dyDescent="0.3">
      <c r="K345" s="130"/>
      <c r="L345" s="130"/>
      <c r="M345" s="130"/>
    </row>
    <row r="346" spans="1:20" ht="17.25" x14ac:dyDescent="0.3">
      <c r="K346" s="130"/>
      <c r="L346" s="130"/>
      <c r="M346" s="130"/>
    </row>
  </sheetData>
  <autoFilter ref="A1:T33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381"/>
  <sheetViews>
    <sheetView tabSelected="1" topLeftCell="A374" zoomScale="80" zoomScaleNormal="80" workbookViewId="0">
      <selection activeCell="A382" sqref="A382:XFD386"/>
    </sheetView>
  </sheetViews>
  <sheetFormatPr defaultColWidth="9.140625" defaultRowHeight="15.75" outlineLevelRow="1" x14ac:dyDescent="0.25"/>
  <cols>
    <col min="1" max="1" width="68.5703125" style="58" customWidth="1"/>
    <col min="2" max="2" width="17.140625" style="59" customWidth="1"/>
    <col min="3" max="3" width="19.7109375" style="60" customWidth="1"/>
    <col min="4" max="4" width="14.85546875" style="133" customWidth="1"/>
    <col min="5" max="5" width="39" style="53" customWidth="1"/>
    <col min="6" max="6" width="20.42578125" style="53" customWidth="1"/>
    <col min="7" max="7" width="19.7109375" style="53" customWidth="1"/>
    <col min="8" max="8" width="22.140625" style="61" customWidth="1"/>
    <col min="9" max="9" width="22.85546875" style="61" customWidth="1"/>
    <col min="10" max="10" width="25.85546875" style="53" customWidth="1"/>
    <col min="11" max="11" width="25.140625" style="53" customWidth="1"/>
    <col min="12" max="12" width="27.5703125" style="62" customWidth="1"/>
    <col min="13" max="14" width="26.28515625" style="62" customWidth="1"/>
    <col min="15" max="15" width="26.28515625" style="63" customWidth="1"/>
    <col min="16" max="16" width="21.5703125" style="62" customWidth="1"/>
    <col min="17" max="17" width="21.5703125" style="63" customWidth="1"/>
    <col min="18" max="18" width="22.5703125" style="62" customWidth="1"/>
    <col min="19" max="19" width="17.7109375" style="62" customWidth="1"/>
    <col min="20" max="20" width="20.28515625" style="64" customWidth="1"/>
    <col min="21" max="21" width="11.28515625" style="53" customWidth="1"/>
    <col min="22" max="16384" width="9.140625" style="53"/>
  </cols>
  <sheetData>
    <row r="1" spans="1:20" ht="22.5" x14ac:dyDescent="0.4">
      <c r="A1" s="181" t="s">
        <v>119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34"/>
      <c r="N1" s="134"/>
      <c r="O1" s="50"/>
      <c r="P1" s="51"/>
      <c r="Q1" s="52"/>
      <c r="R1" s="51"/>
      <c r="S1" s="51"/>
      <c r="T1" s="51"/>
    </row>
    <row r="2" spans="1:20" ht="18.75" x14ac:dyDescent="0.25">
      <c r="A2" s="182" t="s">
        <v>364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35"/>
      <c r="N2" s="135"/>
      <c r="O2" s="54"/>
      <c r="P2" s="55"/>
      <c r="Q2" s="56"/>
      <c r="R2" s="55"/>
      <c r="S2" s="55"/>
      <c r="T2" s="57"/>
    </row>
    <row r="3" spans="1:20" x14ac:dyDescent="0.25">
      <c r="D3" s="60"/>
      <c r="F3" s="60"/>
      <c r="G3" s="60"/>
      <c r="L3" s="180" t="s">
        <v>27</v>
      </c>
      <c r="M3" s="180"/>
      <c r="N3" s="180"/>
      <c r="O3" s="180"/>
    </row>
    <row r="4" spans="1:20" x14ac:dyDescent="0.25">
      <c r="D4" s="60"/>
      <c r="F4" s="60"/>
      <c r="G4" s="60"/>
      <c r="L4" s="180" t="s">
        <v>26</v>
      </c>
      <c r="M4" s="180"/>
      <c r="N4" s="180"/>
      <c r="O4" s="180"/>
    </row>
    <row r="5" spans="1:20" ht="16.5" x14ac:dyDescent="0.3">
      <c r="D5" s="60"/>
      <c r="F5" s="60"/>
      <c r="G5" s="60"/>
      <c r="M5" s="63"/>
      <c r="O5" s="139"/>
    </row>
    <row r="6" spans="1:20" s="68" customFormat="1" ht="22.5" x14ac:dyDescent="0.4">
      <c r="A6" s="51"/>
      <c r="B6" s="65"/>
      <c r="C6" s="66"/>
      <c r="D6" s="66"/>
      <c r="E6" s="51"/>
      <c r="F6" s="66"/>
      <c r="G6" s="66"/>
      <c r="H6" s="67"/>
      <c r="I6" s="67"/>
      <c r="J6" s="51"/>
      <c r="K6" s="51"/>
      <c r="L6" s="180" t="s">
        <v>28</v>
      </c>
      <c r="M6" s="180"/>
      <c r="N6" s="180"/>
      <c r="O6" s="180"/>
      <c r="Q6" s="131"/>
      <c r="T6" s="51"/>
    </row>
    <row r="7" spans="1:20" s="68" customFormat="1" ht="22.5" x14ac:dyDescent="0.4">
      <c r="A7" s="69"/>
      <c r="B7" s="65"/>
      <c r="C7" s="70"/>
      <c r="D7" s="70"/>
      <c r="E7" s="71"/>
      <c r="F7" s="70"/>
      <c r="G7" s="70"/>
      <c r="H7" s="72"/>
      <c r="I7" s="72"/>
      <c r="J7" s="71"/>
      <c r="K7" s="71"/>
      <c r="L7" s="180" t="s">
        <v>25</v>
      </c>
      <c r="M7" s="180"/>
      <c r="N7" s="180"/>
      <c r="O7" s="180"/>
      <c r="Q7" s="131"/>
      <c r="T7" s="74"/>
    </row>
    <row r="8" spans="1:20" s="68" customFormat="1" ht="17.25" x14ac:dyDescent="0.3">
      <c r="A8" s="69"/>
      <c r="B8" s="75"/>
      <c r="C8" s="75"/>
      <c r="D8" s="75"/>
      <c r="E8" s="71"/>
      <c r="F8" s="75"/>
      <c r="G8" s="75"/>
      <c r="H8" s="72"/>
      <c r="I8" s="72"/>
      <c r="J8" s="71"/>
      <c r="K8" s="71"/>
      <c r="L8" s="71"/>
      <c r="M8" s="71"/>
      <c r="N8" s="71"/>
      <c r="O8" s="73"/>
      <c r="P8" s="71"/>
      <c r="Q8" s="73"/>
      <c r="R8" s="71"/>
      <c r="S8" s="71"/>
      <c r="T8" s="69"/>
    </row>
    <row r="9" spans="1:20" s="68" customFormat="1" ht="18" thickBot="1" x14ac:dyDescent="0.35">
      <c r="A9" s="76"/>
      <c r="B9" s="77"/>
      <c r="C9" s="77"/>
      <c r="D9" s="77"/>
      <c r="E9" s="78"/>
      <c r="F9" s="77"/>
      <c r="G9" s="77"/>
      <c r="H9" s="79"/>
      <c r="I9" s="79"/>
      <c r="J9" s="78"/>
      <c r="K9" s="78"/>
      <c r="L9" s="80"/>
      <c r="M9" s="80"/>
      <c r="N9" s="80"/>
      <c r="O9" s="73"/>
      <c r="P9" s="80"/>
      <c r="Q9" s="73"/>
      <c r="R9" s="80"/>
      <c r="S9" s="80"/>
      <c r="T9" s="81" t="s">
        <v>50</v>
      </c>
    </row>
    <row r="10" spans="1:20" s="87" customFormat="1" ht="103.5" x14ac:dyDescent="0.3">
      <c r="A10" s="49" t="s">
        <v>39</v>
      </c>
      <c r="B10" s="82" t="s">
        <v>21</v>
      </c>
      <c r="C10" s="83" t="s">
        <v>166</v>
      </c>
      <c r="D10" s="83" t="s">
        <v>167</v>
      </c>
      <c r="E10" s="83" t="s">
        <v>168</v>
      </c>
      <c r="F10" s="83" t="s">
        <v>103</v>
      </c>
      <c r="G10" s="83" t="s">
        <v>104</v>
      </c>
      <c r="H10" s="84" t="s">
        <v>106</v>
      </c>
      <c r="I10" s="84" t="s">
        <v>107</v>
      </c>
      <c r="J10" s="83" t="s">
        <v>100</v>
      </c>
      <c r="K10" s="83" t="s">
        <v>176</v>
      </c>
      <c r="L10" s="83" t="s">
        <v>174</v>
      </c>
      <c r="M10" s="83" t="s">
        <v>101</v>
      </c>
      <c r="N10" s="85" t="s">
        <v>102</v>
      </c>
      <c r="O10" s="85" t="s">
        <v>169</v>
      </c>
      <c r="P10" s="83" t="s">
        <v>170</v>
      </c>
      <c r="Q10" s="85" t="s">
        <v>171</v>
      </c>
      <c r="R10" s="83" t="s">
        <v>172</v>
      </c>
      <c r="S10" s="83" t="s">
        <v>20</v>
      </c>
      <c r="T10" s="86" t="s">
        <v>184</v>
      </c>
    </row>
    <row r="11" spans="1:20" s="89" customFormat="1" ht="13.5" x14ac:dyDescent="0.25">
      <c r="A11" s="88">
        <v>1</v>
      </c>
      <c r="B11" s="88" t="s">
        <v>105</v>
      </c>
      <c r="C11" s="88" t="s">
        <v>794</v>
      </c>
      <c r="D11" s="88" t="s">
        <v>149</v>
      </c>
      <c r="E11" s="88" t="s">
        <v>159</v>
      </c>
      <c r="F11" s="88" t="s">
        <v>795</v>
      </c>
      <c r="G11" s="88" t="s">
        <v>150</v>
      </c>
      <c r="H11" s="88" t="s">
        <v>796</v>
      </c>
      <c r="I11" s="88" t="s">
        <v>151</v>
      </c>
      <c r="J11" s="88" t="s">
        <v>160</v>
      </c>
      <c r="K11" s="88" t="s">
        <v>797</v>
      </c>
      <c r="L11" s="88" t="s">
        <v>161</v>
      </c>
      <c r="M11" s="88" t="s">
        <v>798</v>
      </c>
      <c r="N11" s="88" t="s">
        <v>162</v>
      </c>
      <c r="O11" s="140" t="s">
        <v>799</v>
      </c>
      <c r="P11" s="88" t="s">
        <v>163</v>
      </c>
      <c r="Q11" s="140" t="s">
        <v>800</v>
      </c>
      <c r="R11" s="88" t="s">
        <v>164</v>
      </c>
      <c r="S11" s="88" t="s">
        <v>801</v>
      </c>
      <c r="T11" s="88" t="s">
        <v>165</v>
      </c>
    </row>
    <row r="12" spans="1:20" s="97" customFormat="1" ht="18.75" x14ac:dyDescent="0.3">
      <c r="A12" s="90" t="s">
        <v>92</v>
      </c>
      <c r="B12" s="91"/>
      <c r="C12" s="92"/>
      <c r="D12" s="90"/>
      <c r="E12" s="93"/>
      <c r="F12" s="90"/>
      <c r="G12" s="90"/>
      <c r="H12" s="94"/>
      <c r="I12" s="94"/>
      <c r="J12" s="93"/>
      <c r="K12" s="138">
        <f>T12/Q12</f>
        <v>97.271588235294132</v>
      </c>
      <c r="L12" s="138">
        <f>SUM(L13:L17)</f>
        <v>583.38</v>
      </c>
      <c r="M12" s="138">
        <f t="shared" ref="M12:S12" si="0">SUM(M13:M17)</f>
        <v>583.38</v>
      </c>
      <c r="N12" s="138">
        <f t="shared" si="0"/>
        <v>0</v>
      </c>
      <c r="O12" s="95">
        <f>SUM(O13:O17)</f>
        <v>12</v>
      </c>
      <c r="P12" s="138">
        <f>SUM(P13:P17)</f>
        <v>291.64600000000002</v>
      </c>
      <c r="Q12" s="95">
        <f t="shared" si="0"/>
        <v>17</v>
      </c>
      <c r="R12" s="138">
        <f t="shared" si="0"/>
        <v>749.42399999999998</v>
      </c>
      <c r="S12" s="138">
        <f t="shared" si="0"/>
        <v>29.166999999999998</v>
      </c>
      <c r="T12" s="96">
        <f t="shared" ref="T12" si="1">SUM(T13:T17)</f>
        <v>1653.6170000000002</v>
      </c>
    </row>
    <row r="13" spans="1:20" s="68" customFormat="1" ht="69" outlineLevel="1" x14ac:dyDescent="0.3">
      <c r="A13" s="98" t="s">
        <v>92</v>
      </c>
      <c r="B13" s="99">
        <v>1.1000000000000001</v>
      </c>
      <c r="C13" s="100" t="s">
        <v>365</v>
      </c>
      <c r="D13" s="101" t="s">
        <v>366</v>
      </c>
      <c r="E13" s="102" t="s">
        <v>1046</v>
      </c>
      <c r="F13" s="101" t="s">
        <v>128</v>
      </c>
      <c r="G13" s="101" t="s">
        <v>137</v>
      </c>
      <c r="H13" s="103">
        <v>45200</v>
      </c>
      <c r="I13" s="103">
        <v>45204</v>
      </c>
      <c r="J13" s="102" t="s">
        <v>109</v>
      </c>
      <c r="K13" s="104">
        <f>T13/Q13</f>
        <v>59.762800000000006</v>
      </c>
      <c r="L13" s="104">
        <f t="shared" ref="L13:L122" si="2">+M13+N13</f>
        <v>0</v>
      </c>
      <c r="M13" s="104">
        <v>0</v>
      </c>
      <c r="N13" s="105">
        <v>0</v>
      </c>
      <c r="O13" s="106">
        <f>I13-H13</f>
        <v>4</v>
      </c>
      <c r="P13" s="104">
        <v>0</v>
      </c>
      <c r="Q13" s="106">
        <f>I13-H13+1</f>
        <v>5</v>
      </c>
      <c r="R13" s="104">
        <v>298.81400000000002</v>
      </c>
      <c r="S13" s="104">
        <v>0</v>
      </c>
      <c r="T13" s="107">
        <f>L13+P13+R13+S13</f>
        <v>298.81400000000002</v>
      </c>
    </row>
    <row r="14" spans="1:20" s="68" customFormat="1" ht="69" outlineLevel="1" x14ac:dyDescent="0.3">
      <c r="A14" s="98" t="s">
        <v>92</v>
      </c>
      <c r="B14" s="99" t="s">
        <v>810</v>
      </c>
      <c r="C14" s="100" t="s">
        <v>365</v>
      </c>
      <c r="D14" s="101" t="s">
        <v>367</v>
      </c>
      <c r="E14" s="102" t="s">
        <v>1046</v>
      </c>
      <c r="F14" s="101" t="s">
        <v>128</v>
      </c>
      <c r="G14" s="101" t="s">
        <v>137</v>
      </c>
      <c r="H14" s="103">
        <v>45263</v>
      </c>
      <c r="I14" s="103">
        <v>45265</v>
      </c>
      <c r="J14" s="102" t="s">
        <v>235</v>
      </c>
      <c r="K14" s="104">
        <f t="shared" ref="K14:K77" si="3">T14/Q14</f>
        <v>129.62899999999999</v>
      </c>
      <c r="L14" s="104">
        <f t="shared" si="2"/>
        <v>145.73500000000001</v>
      </c>
      <c r="M14" s="104">
        <v>145.73500000000001</v>
      </c>
      <c r="N14" s="105">
        <v>0</v>
      </c>
      <c r="O14" s="106">
        <f t="shared" ref="O14:O17" si="4">I14-H14</f>
        <v>2</v>
      </c>
      <c r="P14" s="104">
        <v>97.215999999999994</v>
      </c>
      <c r="Q14" s="106">
        <f t="shared" ref="Q14:Q17" si="5">I14-H14+1</f>
        <v>3</v>
      </c>
      <c r="R14" s="104">
        <v>138.649</v>
      </c>
      <c r="S14" s="104">
        <v>7.2869999999999999</v>
      </c>
      <c r="T14" s="107">
        <f>L14+P14+R14+S14</f>
        <v>388.887</v>
      </c>
    </row>
    <row r="15" spans="1:20" s="68" customFormat="1" ht="69" outlineLevel="1" x14ac:dyDescent="0.3">
      <c r="A15" s="98" t="s">
        <v>92</v>
      </c>
      <c r="B15" s="99" t="s">
        <v>811</v>
      </c>
      <c r="C15" s="100" t="s">
        <v>365</v>
      </c>
      <c r="D15" s="101" t="s">
        <v>367</v>
      </c>
      <c r="E15" s="102" t="s">
        <v>1047</v>
      </c>
      <c r="F15" s="101" t="s">
        <v>128</v>
      </c>
      <c r="G15" s="101" t="s">
        <v>137</v>
      </c>
      <c r="H15" s="103">
        <v>45263</v>
      </c>
      <c r="I15" s="103">
        <v>45265</v>
      </c>
      <c r="J15" s="102" t="s">
        <v>235</v>
      </c>
      <c r="K15" s="104">
        <f t="shared" si="3"/>
        <v>96.966666666666683</v>
      </c>
      <c r="L15" s="104">
        <f t="shared" si="2"/>
        <v>116.289</v>
      </c>
      <c r="M15" s="104">
        <v>116.289</v>
      </c>
      <c r="N15" s="105">
        <v>0</v>
      </c>
      <c r="O15" s="106">
        <f t="shared" si="4"/>
        <v>2</v>
      </c>
      <c r="P15" s="104">
        <v>64.81</v>
      </c>
      <c r="Q15" s="106">
        <f t="shared" si="5"/>
        <v>3</v>
      </c>
      <c r="R15" s="104">
        <v>103.98699999999999</v>
      </c>
      <c r="S15" s="104">
        <v>5.8140000000000001</v>
      </c>
      <c r="T15" s="107">
        <f>L15+P15+R15+S15</f>
        <v>290.90000000000003</v>
      </c>
    </row>
    <row r="16" spans="1:20" s="68" customFormat="1" ht="86.25" outlineLevel="1" x14ac:dyDescent="0.3">
      <c r="A16" s="98" t="s">
        <v>92</v>
      </c>
      <c r="B16" s="99" t="s">
        <v>817</v>
      </c>
      <c r="C16" s="100" t="s">
        <v>365</v>
      </c>
      <c r="D16" s="101" t="s">
        <v>367</v>
      </c>
      <c r="E16" s="102" t="s">
        <v>1048</v>
      </c>
      <c r="F16" s="101" t="s">
        <v>128</v>
      </c>
      <c r="G16" s="101" t="s">
        <v>137</v>
      </c>
      <c r="H16" s="103">
        <v>45263</v>
      </c>
      <c r="I16" s="103">
        <v>45265</v>
      </c>
      <c r="J16" s="102" t="s">
        <v>235</v>
      </c>
      <c r="K16" s="104">
        <f t="shared" si="3"/>
        <v>112.503</v>
      </c>
      <c r="L16" s="104">
        <f t="shared" si="2"/>
        <v>160.678</v>
      </c>
      <c r="M16" s="104">
        <v>160.678</v>
      </c>
      <c r="N16" s="105">
        <v>0</v>
      </c>
      <c r="O16" s="106">
        <f t="shared" si="4"/>
        <v>2</v>
      </c>
      <c r="P16" s="104">
        <v>64.81</v>
      </c>
      <c r="Q16" s="106">
        <f t="shared" si="5"/>
        <v>3</v>
      </c>
      <c r="R16" s="104">
        <v>103.98699999999999</v>
      </c>
      <c r="S16" s="104">
        <v>8.0340000000000007</v>
      </c>
      <c r="T16" s="107">
        <f>L16+P16+R16+S16</f>
        <v>337.50900000000001</v>
      </c>
    </row>
    <row r="17" spans="1:20" s="68" customFormat="1" ht="103.5" outlineLevel="1" x14ac:dyDescent="0.3">
      <c r="A17" s="98" t="s">
        <v>92</v>
      </c>
      <c r="B17" s="99" t="s">
        <v>818</v>
      </c>
      <c r="C17" s="100" t="s">
        <v>365</v>
      </c>
      <c r="D17" s="101" t="s">
        <v>367</v>
      </c>
      <c r="E17" s="102" t="s">
        <v>1049</v>
      </c>
      <c r="F17" s="101" t="s">
        <v>128</v>
      </c>
      <c r="G17" s="101" t="s">
        <v>137</v>
      </c>
      <c r="H17" s="103">
        <v>45263</v>
      </c>
      <c r="I17" s="103">
        <v>45265</v>
      </c>
      <c r="J17" s="102" t="s">
        <v>235</v>
      </c>
      <c r="K17" s="104">
        <f t="shared" si="3"/>
        <v>112.50233333333334</v>
      </c>
      <c r="L17" s="104">
        <f t="shared" si="2"/>
        <v>160.678</v>
      </c>
      <c r="M17" s="104">
        <v>160.678</v>
      </c>
      <c r="N17" s="105">
        <v>0</v>
      </c>
      <c r="O17" s="106">
        <f t="shared" si="4"/>
        <v>2</v>
      </c>
      <c r="P17" s="104">
        <v>64.81</v>
      </c>
      <c r="Q17" s="106">
        <f t="shared" si="5"/>
        <v>3</v>
      </c>
      <c r="R17" s="104">
        <v>103.98699999999999</v>
      </c>
      <c r="S17" s="104">
        <v>8.032</v>
      </c>
      <c r="T17" s="107">
        <f>L17+P17+R17+S17</f>
        <v>337.50700000000001</v>
      </c>
    </row>
    <row r="18" spans="1:20" s="97" customFormat="1" ht="17.25" x14ac:dyDescent="0.3">
      <c r="A18" s="90" t="s">
        <v>812</v>
      </c>
      <c r="B18" s="109"/>
      <c r="C18" s="100"/>
      <c r="D18" s="110"/>
      <c r="E18" s="111"/>
      <c r="F18" s="110"/>
      <c r="G18" s="110"/>
      <c r="H18" s="112"/>
      <c r="I18" s="112"/>
      <c r="J18" s="111"/>
      <c r="K18" s="107">
        <f t="shared" si="3"/>
        <v>90.367340909090899</v>
      </c>
      <c r="L18" s="107">
        <f>SUM(L19:L28)</f>
        <v>2444.0149999999999</v>
      </c>
      <c r="M18" s="107">
        <f t="shared" ref="M18:S18" si="6">SUM(M19:M28)</f>
        <v>2444.0149999999999</v>
      </c>
      <c r="N18" s="107">
        <f t="shared" si="6"/>
        <v>0</v>
      </c>
      <c r="O18" s="113">
        <f t="shared" si="6"/>
        <v>34</v>
      </c>
      <c r="P18" s="107">
        <f>SUM(P19:P28)</f>
        <v>961.25800000000004</v>
      </c>
      <c r="Q18" s="113">
        <f t="shared" si="6"/>
        <v>44</v>
      </c>
      <c r="R18" s="107">
        <f t="shared" si="6"/>
        <v>461.95400000000001</v>
      </c>
      <c r="S18" s="107">
        <f t="shared" si="6"/>
        <v>108.93599999999999</v>
      </c>
      <c r="T18" s="107">
        <f>SUM(T19:T28)</f>
        <v>3976.1629999999996</v>
      </c>
    </row>
    <row r="19" spans="1:20" s="68" customFormat="1" ht="103.5" outlineLevel="1" x14ac:dyDescent="0.3">
      <c r="A19" s="98" t="s">
        <v>812</v>
      </c>
      <c r="B19" s="99" t="s">
        <v>93</v>
      </c>
      <c r="C19" s="100" t="s">
        <v>365</v>
      </c>
      <c r="D19" s="101" t="s">
        <v>188</v>
      </c>
      <c r="E19" s="102" t="s">
        <v>244</v>
      </c>
      <c r="F19" s="101" t="s">
        <v>128</v>
      </c>
      <c r="G19" s="101" t="s">
        <v>137</v>
      </c>
      <c r="H19" s="103">
        <v>45201</v>
      </c>
      <c r="I19" s="103">
        <v>45205</v>
      </c>
      <c r="J19" s="102" t="s">
        <v>189</v>
      </c>
      <c r="K19" s="104">
        <f t="shared" si="3"/>
        <v>46.3996</v>
      </c>
      <c r="L19" s="104">
        <f t="shared" si="2"/>
        <v>121.779</v>
      </c>
      <c r="M19" s="104">
        <v>121.779</v>
      </c>
      <c r="N19" s="105">
        <v>0</v>
      </c>
      <c r="O19" s="106">
        <f t="shared" ref="O19:O22" si="7">I19-H19</f>
        <v>4</v>
      </c>
      <c r="P19" s="104">
        <v>110.21899999999999</v>
      </c>
      <c r="Q19" s="106">
        <f t="shared" ref="Q19:Q22" si="8">I19-H19+1</f>
        <v>5</v>
      </c>
      <c r="R19" s="104">
        <v>0</v>
      </c>
      <c r="S19" s="104">
        <v>0</v>
      </c>
      <c r="T19" s="107">
        <f t="shared" ref="T19:T28" si="9">L19+P19+R19+S19</f>
        <v>231.99799999999999</v>
      </c>
    </row>
    <row r="20" spans="1:20" s="68" customFormat="1" ht="51.75" outlineLevel="1" x14ac:dyDescent="0.3">
      <c r="A20" s="98" t="s">
        <v>812</v>
      </c>
      <c r="B20" s="99" t="s">
        <v>819</v>
      </c>
      <c r="C20" s="100" t="s">
        <v>365</v>
      </c>
      <c r="D20" s="101" t="s">
        <v>188</v>
      </c>
      <c r="E20" s="102" t="s">
        <v>190</v>
      </c>
      <c r="F20" s="101" t="s">
        <v>128</v>
      </c>
      <c r="G20" s="101" t="s">
        <v>137</v>
      </c>
      <c r="H20" s="103">
        <v>45201</v>
      </c>
      <c r="I20" s="103">
        <v>45205</v>
      </c>
      <c r="J20" s="102" t="s">
        <v>189</v>
      </c>
      <c r="K20" s="104">
        <f t="shared" si="3"/>
        <v>46.3996</v>
      </c>
      <c r="L20" s="104">
        <f t="shared" si="2"/>
        <v>121.779</v>
      </c>
      <c r="M20" s="104">
        <v>121.779</v>
      </c>
      <c r="N20" s="105">
        <v>0</v>
      </c>
      <c r="O20" s="106">
        <f t="shared" si="7"/>
        <v>4</v>
      </c>
      <c r="P20" s="104">
        <v>110.21899999999999</v>
      </c>
      <c r="Q20" s="106">
        <f t="shared" si="8"/>
        <v>5</v>
      </c>
      <c r="R20" s="104">
        <v>0</v>
      </c>
      <c r="S20" s="104">
        <v>0</v>
      </c>
      <c r="T20" s="107">
        <f t="shared" si="9"/>
        <v>231.99799999999999</v>
      </c>
    </row>
    <row r="21" spans="1:20" s="68" customFormat="1" ht="103.5" outlineLevel="1" x14ac:dyDescent="0.3">
      <c r="A21" s="98" t="s">
        <v>812</v>
      </c>
      <c r="B21" s="99" t="s">
        <v>820</v>
      </c>
      <c r="C21" s="100" t="s">
        <v>365</v>
      </c>
      <c r="D21" s="101" t="s">
        <v>368</v>
      </c>
      <c r="E21" s="102" t="s">
        <v>191</v>
      </c>
      <c r="F21" s="101" t="s">
        <v>128</v>
      </c>
      <c r="G21" s="101" t="s">
        <v>137</v>
      </c>
      <c r="H21" s="103">
        <v>45202</v>
      </c>
      <c r="I21" s="103">
        <v>45205</v>
      </c>
      <c r="J21" s="102" t="s">
        <v>110</v>
      </c>
      <c r="K21" s="104">
        <f t="shared" si="3"/>
        <v>48.2605</v>
      </c>
      <c r="L21" s="104">
        <f t="shared" si="2"/>
        <v>121.779</v>
      </c>
      <c r="M21" s="104">
        <v>121.779</v>
      </c>
      <c r="N21" s="105">
        <v>0</v>
      </c>
      <c r="O21" s="106">
        <f t="shared" si="7"/>
        <v>3</v>
      </c>
      <c r="P21" s="104">
        <v>71.263000000000005</v>
      </c>
      <c r="Q21" s="106">
        <f t="shared" si="8"/>
        <v>4</v>
      </c>
      <c r="R21" s="104">
        <v>0</v>
      </c>
      <c r="S21" s="104">
        <v>0</v>
      </c>
      <c r="T21" s="107">
        <f t="shared" si="9"/>
        <v>193.042</v>
      </c>
    </row>
    <row r="22" spans="1:20" s="68" customFormat="1" ht="103.5" outlineLevel="1" x14ac:dyDescent="0.3">
      <c r="A22" s="98" t="s">
        <v>812</v>
      </c>
      <c r="B22" s="99" t="s">
        <v>821</v>
      </c>
      <c r="C22" s="100" t="s">
        <v>365</v>
      </c>
      <c r="D22" s="101" t="s">
        <v>372</v>
      </c>
      <c r="E22" s="102" t="s">
        <v>369</v>
      </c>
      <c r="F22" s="101" t="s">
        <v>128</v>
      </c>
      <c r="G22" s="101" t="s">
        <v>137</v>
      </c>
      <c r="H22" s="103">
        <v>45244</v>
      </c>
      <c r="I22" s="103">
        <v>45246</v>
      </c>
      <c r="J22" s="102" t="s">
        <v>235</v>
      </c>
      <c r="K22" s="104">
        <f t="shared" si="3"/>
        <v>46.292333333333339</v>
      </c>
      <c r="L22" s="104">
        <f t="shared" si="2"/>
        <v>138.87700000000001</v>
      </c>
      <c r="M22" s="104">
        <v>138.87700000000001</v>
      </c>
      <c r="N22" s="105">
        <v>0</v>
      </c>
      <c r="O22" s="106">
        <f t="shared" si="7"/>
        <v>2</v>
      </c>
      <c r="P22" s="104">
        <v>0</v>
      </c>
      <c r="Q22" s="106">
        <f t="shared" si="8"/>
        <v>3</v>
      </c>
      <c r="R22" s="104">
        <v>0</v>
      </c>
      <c r="S22" s="104">
        <v>0</v>
      </c>
      <c r="T22" s="107">
        <f t="shared" si="9"/>
        <v>138.87700000000001</v>
      </c>
    </row>
    <row r="23" spans="1:20" s="68" customFormat="1" ht="103.5" outlineLevel="1" x14ac:dyDescent="0.3">
      <c r="A23" s="98" t="s">
        <v>812</v>
      </c>
      <c r="B23" s="99" t="s">
        <v>822</v>
      </c>
      <c r="C23" s="100" t="s">
        <v>365</v>
      </c>
      <c r="D23" s="101" t="s">
        <v>372</v>
      </c>
      <c r="E23" s="102" t="s">
        <v>370</v>
      </c>
      <c r="F23" s="101" t="s">
        <v>128</v>
      </c>
      <c r="G23" s="101" t="s">
        <v>137</v>
      </c>
      <c r="H23" s="103">
        <v>45244</v>
      </c>
      <c r="I23" s="103">
        <v>45246</v>
      </c>
      <c r="J23" s="102" t="s">
        <v>235</v>
      </c>
      <c r="K23" s="104">
        <f t="shared" si="3"/>
        <v>46.292333333333339</v>
      </c>
      <c r="L23" s="104">
        <f t="shared" si="2"/>
        <v>138.87700000000001</v>
      </c>
      <c r="M23" s="104">
        <v>138.87700000000001</v>
      </c>
      <c r="N23" s="105">
        <v>0</v>
      </c>
      <c r="O23" s="106">
        <f t="shared" ref="O23:O28" si="10">I23-H23</f>
        <v>2</v>
      </c>
      <c r="P23" s="104">
        <v>0</v>
      </c>
      <c r="Q23" s="106">
        <f t="shared" ref="Q23:Q28" si="11">I23-H23+1</f>
        <v>3</v>
      </c>
      <c r="R23" s="104">
        <v>0</v>
      </c>
      <c r="S23" s="104">
        <v>0</v>
      </c>
      <c r="T23" s="107">
        <f t="shared" si="9"/>
        <v>138.87700000000001</v>
      </c>
    </row>
    <row r="24" spans="1:20" s="68" customFormat="1" ht="69" outlineLevel="1" x14ac:dyDescent="0.3">
      <c r="A24" s="98" t="s">
        <v>812</v>
      </c>
      <c r="B24" s="99" t="s">
        <v>823</v>
      </c>
      <c r="C24" s="100" t="s">
        <v>365</v>
      </c>
      <c r="D24" s="101" t="s">
        <v>372</v>
      </c>
      <c r="E24" s="102" t="s">
        <v>371</v>
      </c>
      <c r="F24" s="101" t="s">
        <v>128</v>
      </c>
      <c r="G24" s="101" t="s">
        <v>137</v>
      </c>
      <c r="H24" s="103">
        <v>45244</v>
      </c>
      <c r="I24" s="103">
        <v>45246</v>
      </c>
      <c r="J24" s="102" t="s">
        <v>235</v>
      </c>
      <c r="K24" s="104">
        <f t="shared" si="3"/>
        <v>53.236333333333334</v>
      </c>
      <c r="L24" s="104">
        <f t="shared" si="2"/>
        <v>138.87700000000001</v>
      </c>
      <c r="M24" s="104">
        <v>138.87700000000001</v>
      </c>
      <c r="N24" s="105">
        <v>0</v>
      </c>
      <c r="O24" s="106">
        <f t="shared" si="10"/>
        <v>2</v>
      </c>
      <c r="P24" s="104">
        <v>0</v>
      </c>
      <c r="Q24" s="106">
        <f t="shared" si="11"/>
        <v>3</v>
      </c>
      <c r="R24" s="104">
        <v>0</v>
      </c>
      <c r="S24" s="104">
        <v>20.832000000000001</v>
      </c>
      <c r="T24" s="107">
        <f t="shared" si="9"/>
        <v>159.709</v>
      </c>
    </row>
    <row r="25" spans="1:20" s="68" customFormat="1" ht="86.25" outlineLevel="1" x14ac:dyDescent="0.3">
      <c r="A25" s="98" t="s">
        <v>812</v>
      </c>
      <c r="B25" s="99" t="s">
        <v>824</v>
      </c>
      <c r="C25" s="100" t="s">
        <v>365</v>
      </c>
      <c r="D25" s="101" t="s">
        <v>373</v>
      </c>
      <c r="E25" s="102" t="s">
        <v>374</v>
      </c>
      <c r="F25" s="101" t="s">
        <v>128</v>
      </c>
      <c r="G25" s="101" t="s">
        <v>137</v>
      </c>
      <c r="H25" s="103">
        <v>45224</v>
      </c>
      <c r="I25" s="103">
        <v>45226</v>
      </c>
      <c r="J25" s="102" t="s">
        <v>235</v>
      </c>
      <c r="K25" s="104">
        <f t="shared" si="3"/>
        <v>46.87233333333333</v>
      </c>
      <c r="L25" s="104">
        <f t="shared" si="2"/>
        <v>140.61699999999999</v>
      </c>
      <c r="M25" s="104">
        <v>140.61699999999999</v>
      </c>
      <c r="N25" s="105">
        <v>0</v>
      </c>
      <c r="O25" s="106">
        <f t="shared" si="10"/>
        <v>2</v>
      </c>
      <c r="P25" s="104">
        <v>0</v>
      </c>
      <c r="Q25" s="106">
        <f t="shared" si="11"/>
        <v>3</v>
      </c>
      <c r="R25" s="104">
        <v>0</v>
      </c>
      <c r="S25" s="104">
        <v>0</v>
      </c>
      <c r="T25" s="107">
        <f t="shared" si="9"/>
        <v>140.61699999999999</v>
      </c>
    </row>
    <row r="26" spans="1:20" s="68" customFormat="1" ht="103.5" outlineLevel="1" x14ac:dyDescent="0.3">
      <c r="A26" s="98" t="s">
        <v>812</v>
      </c>
      <c r="B26" s="99" t="s">
        <v>825</v>
      </c>
      <c r="C26" s="100" t="s">
        <v>365</v>
      </c>
      <c r="D26" s="101" t="s">
        <v>373</v>
      </c>
      <c r="E26" s="102" t="s">
        <v>191</v>
      </c>
      <c r="F26" s="101" t="s">
        <v>128</v>
      </c>
      <c r="G26" s="101" t="s">
        <v>137</v>
      </c>
      <c r="H26" s="103">
        <v>45224</v>
      </c>
      <c r="I26" s="103">
        <v>45226</v>
      </c>
      <c r="J26" s="102" t="s">
        <v>235</v>
      </c>
      <c r="K26" s="104">
        <f t="shared" si="3"/>
        <v>51.559666666666665</v>
      </c>
      <c r="L26" s="104">
        <f t="shared" si="2"/>
        <v>140.61699999999999</v>
      </c>
      <c r="M26" s="104">
        <v>140.61699999999999</v>
      </c>
      <c r="N26" s="105">
        <v>0</v>
      </c>
      <c r="O26" s="106">
        <f t="shared" si="10"/>
        <v>2</v>
      </c>
      <c r="P26" s="104">
        <v>0</v>
      </c>
      <c r="Q26" s="106">
        <f t="shared" si="11"/>
        <v>3</v>
      </c>
      <c r="R26" s="104">
        <v>0</v>
      </c>
      <c r="S26" s="104">
        <v>14.061999999999999</v>
      </c>
      <c r="T26" s="107">
        <f t="shared" si="9"/>
        <v>154.679</v>
      </c>
    </row>
    <row r="27" spans="1:20" s="68" customFormat="1" ht="103.5" outlineLevel="1" x14ac:dyDescent="0.3">
      <c r="A27" s="98" t="s">
        <v>812</v>
      </c>
      <c r="B27" s="99" t="s">
        <v>826</v>
      </c>
      <c r="C27" s="100" t="s">
        <v>365</v>
      </c>
      <c r="D27" s="101" t="s">
        <v>375</v>
      </c>
      <c r="E27" s="102" t="s">
        <v>191</v>
      </c>
      <c r="F27" s="101" t="s">
        <v>128</v>
      </c>
      <c r="G27" s="101" t="s">
        <v>137</v>
      </c>
      <c r="H27" s="103">
        <v>45269</v>
      </c>
      <c r="I27" s="103">
        <v>45277</v>
      </c>
      <c r="J27" s="102" t="s">
        <v>376</v>
      </c>
      <c r="K27" s="104">
        <f t="shared" si="3"/>
        <v>233.5802222222222</v>
      </c>
      <c r="L27" s="104">
        <f t="shared" si="2"/>
        <v>1130.8689999999999</v>
      </c>
      <c r="M27" s="104">
        <v>1130.8689999999999</v>
      </c>
      <c r="N27" s="105">
        <v>0</v>
      </c>
      <c r="O27" s="106">
        <f t="shared" si="10"/>
        <v>8</v>
      </c>
      <c r="P27" s="104">
        <v>559.98800000000006</v>
      </c>
      <c r="Q27" s="106">
        <f t="shared" si="11"/>
        <v>9</v>
      </c>
      <c r="R27" s="104">
        <v>354.82</v>
      </c>
      <c r="S27" s="104">
        <v>56.545000000000002</v>
      </c>
      <c r="T27" s="107">
        <f t="shared" si="9"/>
        <v>2102.2219999999998</v>
      </c>
    </row>
    <row r="28" spans="1:20" s="68" customFormat="1" ht="86.25" outlineLevel="1" x14ac:dyDescent="0.3">
      <c r="A28" s="98" t="s">
        <v>812</v>
      </c>
      <c r="B28" s="99" t="s">
        <v>827</v>
      </c>
      <c r="C28" s="100" t="s">
        <v>365</v>
      </c>
      <c r="D28" s="101" t="s">
        <v>377</v>
      </c>
      <c r="E28" s="102" t="s">
        <v>374</v>
      </c>
      <c r="F28" s="101" t="s">
        <v>128</v>
      </c>
      <c r="G28" s="101" t="s">
        <v>137</v>
      </c>
      <c r="H28" s="103">
        <v>45250</v>
      </c>
      <c r="I28" s="103">
        <v>45255</v>
      </c>
      <c r="J28" s="102" t="s">
        <v>378</v>
      </c>
      <c r="K28" s="104">
        <f t="shared" si="3"/>
        <v>80.690666666666672</v>
      </c>
      <c r="L28" s="104">
        <f t="shared" si="2"/>
        <v>249.94399999999999</v>
      </c>
      <c r="M28" s="104">
        <v>249.94399999999999</v>
      </c>
      <c r="N28" s="105">
        <v>0</v>
      </c>
      <c r="O28" s="106">
        <f t="shared" si="10"/>
        <v>5</v>
      </c>
      <c r="P28" s="104">
        <v>109.569</v>
      </c>
      <c r="Q28" s="106">
        <f t="shared" si="11"/>
        <v>6</v>
      </c>
      <c r="R28" s="104">
        <v>107.134</v>
      </c>
      <c r="S28" s="104">
        <v>17.497</v>
      </c>
      <c r="T28" s="107">
        <f t="shared" si="9"/>
        <v>484.14400000000001</v>
      </c>
    </row>
    <row r="29" spans="1:20" s="97" customFormat="1" ht="17.25" x14ac:dyDescent="0.3">
      <c r="A29" s="90" t="s">
        <v>828</v>
      </c>
      <c r="B29" s="109"/>
      <c r="C29" s="100"/>
      <c r="D29" s="110"/>
      <c r="E29" s="111"/>
      <c r="F29" s="110"/>
      <c r="G29" s="110"/>
      <c r="H29" s="112"/>
      <c r="I29" s="112"/>
      <c r="J29" s="111"/>
      <c r="K29" s="107">
        <f t="shared" si="3"/>
        <v>94.441845161290289</v>
      </c>
      <c r="L29" s="107">
        <f>SUM(L30:L39)</f>
        <v>1035.134</v>
      </c>
      <c r="M29" s="107">
        <f t="shared" ref="M29:S29" si="12">SUM(M30:M39)</f>
        <v>1035.134</v>
      </c>
      <c r="N29" s="107">
        <f t="shared" si="12"/>
        <v>0</v>
      </c>
      <c r="O29" s="113">
        <f t="shared" si="12"/>
        <v>21</v>
      </c>
      <c r="P29" s="107">
        <f>SUM(P30:P39)</f>
        <v>910.29620000000023</v>
      </c>
      <c r="Q29" s="113">
        <f t="shared" si="12"/>
        <v>31</v>
      </c>
      <c r="R29" s="107">
        <f>SUM(R30:R39)</f>
        <v>502.267</v>
      </c>
      <c r="S29" s="107">
        <f t="shared" si="12"/>
        <v>480</v>
      </c>
      <c r="T29" s="107">
        <f>SUM(T30:T39)</f>
        <v>2927.6971999999992</v>
      </c>
    </row>
    <row r="30" spans="1:20" s="68" customFormat="1" ht="103.5" outlineLevel="1" x14ac:dyDescent="0.3">
      <c r="A30" s="98" t="s">
        <v>828</v>
      </c>
      <c r="B30" s="99" t="s">
        <v>47</v>
      </c>
      <c r="C30" s="100" t="s">
        <v>365</v>
      </c>
      <c r="D30" s="101" t="s">
        <v>379</v>
      </c>
      <c r="E30" s="102" t="s">
        <v>380</v>
      </c>
      <c r="F30" s="101" t="s">
        <v>128</v>
      </c>
      <c r="G30" s="101" t="s">
        <v>137</v>
      </c>
      <c r="H30" s="103">
        <v>45211</v>
      </c>
      <c r="I30" s="103">
        <v>45213</v>
      </c>
      <c r="J30" s="102" t="s">
        <v>381</v>
      </c>
      <c r="K30" s="104">
        <f t="shared" si="3"/>
        <v>246.71533333333332</v>
      </c>
      <c r="L30" s="104">
        <f t="shared" si="2"/>
        <v>435.38200000000001</v>
      </c>
      <c r="M30" s="104">
        <v>435.38200000000001</v>
      </c>
      <c r="N30" s="105">
        <v>0</v>
      </c>
      <c r="O30" s="106">
        <f t="shared" ref="O30:O39" si="13">I30-H30</f>
        <v>2</v>
      </c>
      <c r="P30" s="104">
        <v>151.07900000000001</v>
      </c>
      <c r="Q30" s="106">
        <f t="shared" ref="Q30:Q39" si="14">I30-H30+1</f>
        <v>3</v>
      </c>
      <c r="R30" s="104">
        <v>143.685</v>
      </c>
      <c r="S30" s="104">
        <v>10</v>
      </c>
      <c r="T30" s="107">
        <f t="shared" ref="T30:T39" si="15">L30+P30+R30+S30</f>
        <v>740.14599999999996</v>
      </c>
    </row>
    <row r="31" spans="1:20" s="68" customFormat="1" ht="51.75" outlineLevel="1" x14ac:dyDescent="0.3">
      <c r="A31" s="98" t="s">
        <v>828</v>
      </c>
      <c r="B31" s="99" t="s">
        <v>48</v>
      </c>
      <c r="C31" s="100" t="s">
        <v>365</v>
      </c>
      <c r="D31" s="101" t="s">
        <v>379</v>
      </c>
      <c r="E31" s="102" t="s">
        <v>1050</v>
      </c>
      <c r="F31" s="101" t="s">
        <v>128</v>
      </c>
      <c r="G31" s="101" t="s">
        <v>137</v>
      </c>
      <c r="H31" s="103">
        <v>45211</v>
      </c>
      <c r="I31" s="103">
        <v>45213</v>
      </c>
      <c r="J31" s="102" t="s">
        <v>381</v>
      </c>
      <c r="K31" s="104">
        <f t="shared" si="3"/>
        <v>101.58800000000001</v>
      </c>
      <c r="L31" s="104">
        <f t="shared" si="2"/>
        <v>0</v>
      </c>
      <c r="M31" s="104">
        <v>0</v>
      </c>
      <c r="N31" s="105">
        <v>0</v>
      </c>
      <c r="O31" s="106">
        <f t="shared" si="13"/>
        <v>2</v>
      </c>
      <c r="P31" s="104">
        <v>151.07900000000001</v>
      </c>
      <c r="Q31" s="106">
        <f t="shared" si="14"/>
        <v>3</v>
      </c>
      <c r="R31" s="104">
        <v>143.685</v>
      </c>
      <c r="S31" s="104">
        <v>10</v>
      </c>
      <c r="T31" s="107">
        <f t="shared" si="15"/>
        <v>304.76400000000001</v>
      </c>
    </row>
    <row r="32" spans="1:20" s="68" customFormat="1" ht="51.75" outlineLevel="1" x14ac:dyDescent="0.3">
      <c r="A32" s="98" t="s">
        <v>828</v>
      </c>
      <c r="B32" s="99" t="s">
        <v>120</v>
      </c>
      <c r="C32" s="100" t="s">
        <v>365</v>
      </c>
      <c r="D32" s="101" t="s">
        <v>382</v>
      </c>
      <c r="E32" s="102" t="s">
        <v>1050</v>
      </c>
      <c r="F32" s="101" t="s">
        <v>128</v>
      </c>
      <c r="G32" s="101" t="s">
        <v>137</v>
      </c>
      <c r="H32" s="103">
        <v>45218</v>
      </c>
      <c r="I32" s="103">
        <v>45220</v>
      </c>
      <c r="J32" s="102" t="s">
        <v>771</v>
      </c>
      <c r="K32" s="104">
        <f t="shared" si="3"/>
        <v>179.84100000000001</v>
      </c>
      <c r="L32" s="104">
        <f t="shared" si="2"/>
        <v>0</v>
      </c>
      <c r="M32" s="104">
        <v>0</v>
      </c>
      <c r="N32" s="105">
        <v>0</v>
      </c>
      <c r="O32" s="106">
        <f t="shared" si="13"/>
        <v>2</v>
      </c>
      <c r="P32" s="104">
        <v>79.522999999999996</v>
      </c>
      <c r="Q32" s="106">
        <f t="shared" si="14"/>
        <v>3</v>
      </c>
      <c r="R32" s="104">
        <v>0</v>
      </c>
      <c r="S32" s="104">
        <v>460</v>
      </c>
      <c r="T32" s="107">
        <f t="shared" si="15"/>
        <v>539.52300000000002</v>
      </c>
    </row>
    <row r="33" spans="1:20" s="68" customFormat="1" ht="51.75" outlineLevel="1" x14ac:dyDescent="0.3">
      <c r="A33" s="98" t="s">
        <v>828</v>
      </c>
      <c r="B33" s="99" t="s">
        <v>121</v>
      </c>
      <c r="C33" s="100" t="s">
        <v>365</v>
      </c>
      <c r="D33" s="101" t="s">
        <v>382</v>
      </c>
      <c r="E33" s="102" t="s">
        <v>1051</v>
      </c>
      <c r="F33" s="101" t="s">
        <v>128</v>
      </c>
      <c r="G33" s="101" t="s">
        <v>137</v>
      </c>
      <c r="H33" s="103">
        <v>45218</v>
      </c>
      <c r="I33" s="103">
        <v>45220</v>
      </c>
      <c r="J33" s="102" t="s">
        <v>771</v>
      </c>
      <c r="K33" s="104">
        <f t="shared" si="3"/>
        <v>26.507666666666665</v>
      </c>
      <c r="L33" s="104">
        <f t="shared" si="2"/>
        <v>0</v>
      </c>
      <c r="M33" s="104">
        <v>0</v>
      </c>
      <c r="N33" s="105">
        <v>0</v>
      </c>
      <c r="O33" s="106">
        <f t="shared" si="13"/>
        <v>2</v>
      </c>
      <c r="P33" s="104">
        <v>79.522999999999996</v>
      </c>
      <c r="Q33" s="106">
        <f t="shared" si="14"/>
        <v>3</v>
      </c>
      <c r="R33" s="104">
        <v>0</v>
      </c>
      <c r="S33" s="104">
        <v>0</v>
      </c>
      <c r="T33" s="107">
        <f t="shared" si="15"/>
        <v>79.522999999999996</v>
      </c>
    </row>
    <row r="34" spans="1:20" s="68" customFormat="1" ht="51.75" outlineLevel="1" x14ac:dyDescent="0.3">
      <c r="A34" s="98" t="s">
        <v>828</v>
      </c>
      <c r="B34" s="99" t="s">
        <v>49</v>
      </c>
      <c r="C34" s="100" t="s">
        <v>365</v>
      </c>
      <c r="D34" s="101" t="s">
        <v>382</v>
      </c>
      <c r="E34" s="102" t="s">
        <v>1052</v>
      </c>
      <c r="F34" s="101" t="s">
        <v>128</v>
      </c>
      <c r="G34" s="101" t="s">
        <v>137</v>
      </c>
      <c r="H34" s="103">
        <v>45218</v>
      </c>
      <c r="I34" s="103">
        <v>45220</v>
      </c>
      <c r="J34" s="102" t="s">
        <v>771</v>
      </c>
      <c r="K34" s="104">
        <f t="shared" si="3"/>
        <v>26.507666666666665</v>
      </c>
      <c r="L34" s="104">
        <f t="shared" si="2"/>
        <v>0</v>
      </c>
      <c r="M34" s="104">
        <v>0</v>
      </c>
      <c r="N34" s="105">
        <v>0</v>
      </c>
      <c r="O34" s="106">
        <f t="shared" si="13"/>
        <v>2</v>
      </c>
      <c r="P34" s="104">
        <v>79.522999999999996</v>
      </c>
      <c r="Q34" s="106">
        <f t="shared" si="14"/>
        <v>3</v>
      </c>
      <c r="R34" s="104">
        <v>0</v>
      </c>
      <c r="S34" s="104">
        <v>0</v>
      </c>
      <c r="T34" s="107">
        <f t="shared" si="15"/>
        <v>79.522999999999996</v>
      </c>
    </row>
    <row r="35" spans="1:20" s="68" customFormat="1" ht="51.75" outlineLevel="1" x14ac:dyDescent="0.3">
      <c r="A35" s="98" t="s">
        <v>828</v>
      </c>
      <c r="B35" s="99" t="s">
        <v>829</v>
      </c>
      <c r="C35" s="100" t="s">
        <v>365</v>
      </c>
      <c r="D35" s="101" t="s">
        <v>382</v>
      </c>
      <c r="E35" s="102" t="s">
        <v>1053</v>
      </c>
      <c r="F35" s="101" t="s">
        <v>128</v>
      </c>
      <c r="G35" s="101" t="s">
        <v>137</v>
      </c>
      <c r="H35" s="103">
        <v>45218</v>
      </c>
      <c r="I35" s="103">
        <v>45220</v>
      </c>
      <c r="J35" s="102" t="s">
        <v>771</v>
      </c>
      <c r="K35" s="104">
        <f t="shared" si="3"/>
        <v>26.507666666666665</v>
      </c>
      <c r="L35" s="104">
        <f t="shared" si="2"/>
        <v>0</v>
      </c>
      <c r="M35" s="104">
        <v>0</v>
      </c>
      <c r="N35" s="105">
        <v>0</v>
      </c>
      <c r="O35" s="106">
        <f t="shared" si="13"/>
        <v>2</v>
      </c>
      <c r="P35" s="104">
        <v>79.522999999999996</v>
      </c>
      <c r="Q35" s="106">
        <f t="shared" si="14"/>
        <v>3</v>
      </c>
      <c r="R35" s="104">
        <v>0</v>
      </c>
      <c r="S35" s="104">
        <v>0</v>
      </c>
      <c r="T35" s="107">
        <f t="shared" si="15"/>
        <v>79.522999999999996</v>
      </c>
    </row>
    <row r="36" spans="1:20" s="68" customFormat="1" ht="69" outlineLevel="1" x14ac:dyDescent="0.3">
      <c r="A36" s="98" t="s">
        <v>828</v>
      </c>
      <c r="B36" s="99" t="s">
        <v>830</v>
      </c>
      <c r="C36" s="100" t="s">
        <v>365</v>
      </c>
      <c r="D36" s="101" t="s">
        <v>382</v>
      </c>
      <c r="E36" s="102" t="s">
        <v>1054</v>
      </c>
      <c r="F36" s="101" t="s">
        <v>128</v>
      </c>
      <c r="G36" s="101" t="s">
        <v>137</v>
      </c>
      <c r="H36" s="103">
        <v>45218</v>
      </c>
      <c r="I36" s="103">
        <v>45220</v>
      </c>
      <c r="J36" s="102" t="s">
        <v>771</v>
      </c>
      <c r="K36" s="104">
        <f t="shared" si="3"/>
        <v>26.507666666666665</v>
      </c>
      <c r="L36" s="104">
        <f t="shared" si="2"/>
        <v>0</v>
      </c>
      <c r="M36" s="104">
        <v>0</v>
      </c>
      <c r="N36" s="105">
        <v>0</v>
      </c>
      <c r="O36" s="106">
        <f t="shared" si="13"/>
        <v>2</v>
      </c>
      <c r="P36" s="104">
        <v>79.522999999999996</v>
      </c>
      <c r="Q36" s="106">
        <f t="shared" si="14"/>
        <v>3</v>
      </c>
      <c r="R36" s="104">
        <v>0</v>
      </c>
      <c r="S36" s="104">
        <v>0</v>
      </c>
      <c r="T36" s="107">
        <f t="shared" si="15"/>
        <v>79.522999999999996</v>
      </c>
    </row>
    <row r="37" spans="1:20" s="68" customFormat="1" ht="51.75" outlineLevel="1" x14ac:dyDescent="0.3">
      <c r="A37" s="98" t="s">
        <v>828</v>
      </c>
      <c r="B37" s="99" t="s">
        <v>831</v>
      </c>
      <c r="C37" s="100" t="s">
        <v>365</v>
      </c>
      <c r="D37" s="101" t="s">
        <v>382</v>
      </c>
      <c r="E37" s="102" t="s">
        <v>1055</v>
      </c>
      <c r="F37" s="101" t="s">
        <v>128</v>
      </c>
      <c r="G37" s="101" t="s">
        <v>137</v>
      </c>
      <c r="H37" s="103">
        <v>45218</v>
      </c>
      <c r="I37" s="103">
        <v>45220</v>
      </c>
      <c r="J37" s="102" t="s">
        <v>771</v>
      </c>
      <c r="K37" s="104">
        <f t="shared" si="3"/>
        <v>26.507666666666665</v>
      </c>
      <c r="L37" s="104">
        <f t="shared" si="2"/>
        <v>0</v>
      </c>
      <c r="M37" s="104">
        <v>0</v>
      </c>
      <c r="N37" s="105">
        <v>0</v>
      </c>
      <c r="O37" s="106">
        <f t="shared" si="13"/>
        <v>2</v>
      </c>
      <c r="P37" s="104">
        <v>79.522999999999996</v>
      </c>
      <c r="Q37" s="106">
        <f t="shared" si="14"/>
        <v>3</v>
      </c>
      <c r="R37" s="104">
        <v>0</v>
      </c>
      <c r="S37" s="104">
        <v>0</v>
      </c>
      <c r="T37" s="107">
        <f t="shared" si="15"/>
        <v>79.522999999999996</v>
      </c>
    </row>
    <row r="38" spans="1:20" s="68" customFormat="1" ht="51.75" outlineLevel="1" x14ac:dyDescent="0.3">
      <c r="A38" s="98" t="s">
        <v>828</v>
      </c>
      <c r="B38" s="99" t="s">
        <v>832</v>
      </c>
      <c r="C38" s="100" t="s">
        <v>365</v>
      </c>
      <c r="D38" s="101" t="s">
        <v>383</v>
      </c>
      <c r="E38" s="102" t="s">
        <v>384</v>
      </c>
      <c r="F38" s="101" t="s">
        <v>128</v>
      </c>
      <c r="G38" s="101" t="s">
        <v>137</v>
      </c>
      <c r="H38" s="103">
        <v>45245</v>
      </c>
      <c r="I38" s="103">
        <v>45247</v>
      </c>
      <c r="J38" s="102" t="s">
        <v>385</v>
      </c>
      <c r="K38" s="104">
        <f t="shared" si="3"/>
        <v>166.33699999999999</v>
      </c>
      <c r="L38" s="104">
        <f t="shared" si="2"/>
        <v>396.41399999999999</v>
      </c>
      <c r="M38" s="104">
        <v>396.41399999999999</v>
      </c>
      <c r="N38" s="105">
        <v>0</v>
      </c>
      <c r="O38" s="106">
        <f t="shared" si="13"/>
        <v>2</v>
      </c>
      <c r="P38" s="104">
        <v>0</v>
      </c>
      <c r="Q38" s="106">
        <f t="shared" si="14"/>
        <v>3</v>
      </c>
      <c r="R38" s="104">
        <v>102.59699999999999</v>
      </c>
      <c r="S38" s="104">
        <v>0</v>
      </c>
      <c r="T38" s="107">
        <f t="shared" si="15"/>
        <v>499.01099999999997</v>
      </c>
    </row>
    <row r="39" spans="1:20" s="68" customFormat="1" ht="51.75" outlineLevel="1" x14ac:dyDescent="0.3">
      <c r="A39" s="98" t="s">
        <v>828</v>
      </c>
      <c r="B39" s="99" t="s">
        <v>833</v>
      </c>
      <c r="C39" s="100" t="s">
        <v>365</v>
      </c>
      <c r="D39" s="101" t="s">
        <v>386</v>
      </c>
      <c r="E39" s="102" t="s">
        <v>1056</v>
      </c>
      <c r="F39" s="101" t="s">
        <v>128</v>
      </c>
      <c r="G39" s="101" t="s">
        <v>137</v>
      </c>
      <c r="H39" s="103">
        <v>45245</v>
      </c>
      <c r="I39" s="103">
        <v>45248</v>
      </c>
      <c r="J39" s="102" t="s">
        <v>111</v>
      </c>
      <c r="K39" s="104">
        <f t="shared" si="3"/>
        <v>111.65955000000001</v>
      </c>
      <c r="L39" s="104">
        <f t="shared" si="2"/>
        <v>203.33799999999999</v>
      </c>
      <c r="M39" s="104">
        <v>203.33799999999999</v>
      </c>
      <c r="N39" s="105">
        <v>0</v>
      </c>
      <c r="O39" s="106">
        <f t="shared" si="13"/>
        <v>3</v>
      </c>
      <c r="P39" s="104">
        <v>131.00020000000001</v>
      </c>
      <c r="Q39" s="106">
        <f t="shared" si="14"/>
        <v>4</v>
      </c>
      <c r="R39" s="104">
        <v>112.3</v>
      </c>
      <c r="S39" s="104">
        <v>0</v>
      </c>
      <c r="T39" s="107">
        <f t="shared" si="15"/>
        <v>446.63820000000004</v>
      </c>
    </row>
    <row r="40" spans="1:20" s="97" customFormat="1" ht="34.5" x14ac:dyDescent="0.3">
      <c r="A40" s="90" t="s">
        <v>834</v>
      </c>
      <c r="B40" s="109"/>
      <c r="C40" s="100"/>
      <c r="D40" s="110"/>
      <c r="E40" s="111"/>
      <c r="F40" s="110"/>
      <c r="G40" s="110"/>
      <c r="H40" s="112"/>
      <c r="I40" s="112"/>
      <c r="J40" s="111"/>
      <c r="K40" s="107">
        <f t="shared" si="3"/>
        <v>106.44706779661017</v>
      </c>
      <c r="L40" s="107">
        <f>SUM(L41:L58)</f>
        <v>3420.2160000000003</v>
      </c>
      <c r="M40" s="107">
        <f t="shared" ref="M40:T40" si="16">SUM(M41:M58)</f>
        <v>3420.2160000000003</v>
      </c>
      <c r="N40" s="107">
        <f t="shared" si="16"/>
        <v>0</v>
      </c>
      <c r="O40" s="113">
        <f>SUM(O41:O58)</f>
        <v>41</v>
      </c>
      <c r="P40" s="107">
        <f>SUM(P41:P58)</f>
        <v>865.596</v>
      </c>
      <c r="Q40" s="113">
        <f>SUM(Q41:Q58)</f>
        <v>59</v>
      </c>
      <c r="R40" s="107">
        <f t="shared" si="16"/>
        <v>1974.5650000000001</v>
      </c>
      <c r="S40" s="107">
        <f t="shared" si="16"/>
        <v>20</v>
      </c>
      <c r="T40" s="107">
        <f t="shared" si="16"/>
        <v>6280.3770000000004</v>
      </c>
    </row>
    <row r="41" spans="1:20" s="68" customFormat="1" ht="86.25" outlineLevel="1" x14ac:dyDescent="0.3">
      <c r="A41" s="98" t="s">
        <v>834</v>
      </c>
      <c r="B41" s="99" t="s">
        <v>51</v>
      </c>
      <c r="C41" s="100" t="s">
        <v>365</v>
      </c>
      <c r="D41" s="101" t="s">
        <v>387</v>
      </c>
      <c r="E41" s="102" t="s">
        <v>143</v>
      </c>
      <c r="F41" s="101" t="s">
        <v>128</v>
      </c>
      <c r="G41" s="101" t="s">
        <v>137</v>
      </c>
      <c r="H41" s="103">
        <v>45201</v>
      </c>
      <c r="I41" s="103">
        <v>45202</v>
      </c>
      <c r="J41" s="102" t="s">
        <v>235</v>
      </c>
      <c r="K41" s="104">
        <f t="shared" si="3"/>
        <v>109.617</v>
      </c>
      <c r="L41" s="104">
        <f t="shared" si="2"/>
        <v>119.45699999999999</v>
      </c>
      <c r="M41" s="104">
        <v>119.45699999999999</v>
      </c>
      <c r="N41" s="105">
        <v>0</v>
      </c>
      <c r="O41" s="106">
        <f t="shared" ref="O41:O58" si="17">I41-H41</f>
        <v>1</v>
      </c>
      <c r="P41" s="104">
        <v>23.216000000000001</v>
      </c>
      <c r="Q41" s="106">
        <f t="shared" ref="Q41:Q58" si="18">I41-H41+1</f>
        <v>2</v>
      </c>
      <c r="R41" s="104">
        <v>66.561000000000007</v>
      </c>
      <c r="S41" s="104">
        <v>10</v>
      </c>
      <c r="T41" s="107">
        <f>L41+P41+R41+S41</f>
        <v>219.23400000000001</v>
      </c>
    </row>
    <row r="42" spans="1:20" s="68" customFormat="1" ht="86.25" outlineLevel="1" x14ac:dyDescent="0.3">
      <c r="A42" s="98" t="s">
        <v>834</v>
      </c>
      <c r="B42" s="99" t="s">
        <v>122</v>
      </c>
      <c r="C42" s="100" t="s">
        <v>365</v>
      </c>
      <c r="D42" s="101" t="s">
        <v>388</v>
      </c>
      <c r="E42" s="102" t="s">
        <v>389</v>
      </c>
      <c r="F42" s="101" t="s">
        <v>128</v>
      </c>
      <c r="G42" s="101" t="s">
        <v>137</v>
      </c>
      <c r="H42" s="103">
        <v>45211</v>
      </c>
      <c r="I42" s="103">
        <v>45213</v>
      </c>
      <c r="J42" s="102" t="s">
        <v>115</v>
      </c>
      <c r="K42" s="104">
        <f t="shared" si="3"/>
        <v>316.31833333333333</v>
      </c>
      <c r="L42" s="104">
        <f t="shared" si="2"/>
        <v>666.875</v>
      </c>
      <c r="M42" s="104">
        <v>666.875</v>
      </c>
      <c r="N42" s="105">
        <v>0</v>
      </c>
      <c r="O42" s="106">
        <f t="shared" si="17"/>
        <v>2</v>
      </c>
      <c r="P42" s="104">
        <v>135.29599999999999</v>
      </c>
      <c r="Q42" s="106">
        <f t="shared" si="18"/>
        <v>3</v>
      </c>
      <c r="R42" s="104">
        <v>146.78399999999999</v>
      </c>
      <c r="S42" s="104">
        <v>0</v>
      </c>
      <c r="T42" s="107">
        <f t="shared" ref="T42:T105" si="19">L42+P42+R42+S42</f>
        <v>948.95500000000004</v>
      </c>
    </row>
    <row r="43" spans="1:20" s="68" customFormat="1" ht="51.75" outlineLevel="1" x14ac:dyDescent="0.3">
      <c r="A43" s="98" t="s">
        <v>834</v>
      </c>
      <c r="B43" s="99" t="s">
        <v>52</v>
      </c>
      <c r="C43" s="100" t="s">
        <v>365</v>
      </c>
      <c r="D43" s="101" t="s">
        <v>390</v>
      </c>
      <c r="E43" s="102" t="s">
        <v>142</v>
      </c>
      <c r="F43" s="101" t="s">
        <v>128</v>
      </c>
      <c r="G43" s="101" t="s">
        <v>137</v>
      </c>
      <c r="H43" s="103">
        <v>45215</v>
      </c>
      <c r="I43" s="103">
        <v>45218</v>
      </c>
      <c r="J43" s="102" t="s">
        <v>785</v>
      </c>
      <c r="K43" s="104">
        <f t="shared" si="3"/>
        <v>105.4945</v>
      </c>
      <c r="L43" s="104">
        <f t="shared" si="2"/>
        <v>335.07</v>
      </c>
      <c r="M43" s="104">
        <v>335.07</v>
      </c>
      <c r="N43" s="105">
        <v>0</v>
      </c>
      <c r="O43" s="106">
        <f t="shared" si="17"/>
        <v>3</v>
      </c>
      <c r="P43" s="104">
        <v>0</v>
      </c>
      <c r="Q43" s="106">
        <f t="shared" si="18"/>
        <v>4</v>
      </c>
      <c r="R43" s="104">
        <v>86.908000000000001</v>
      </c>
      <c r="S43" s="104">
        <v>0</v>
      </c>
      <c r="T43" s="107">
        <f t="shared" si="19"/>
        <v>421.97800000000001</v>
      </c>
    </row>
    <row r="44" spans="1:20" s="68" customFormat="1" ht="172.5" outlineLevel="1" x14ac:dyDescent="0.3">
      <c r="A44" s="98" t="s">
        <v>834</v>
      </c>
      <c r="B44" s="99" t="s">
        <v>835</v>
      </c>
      <c r="C44" s="100" t="s">
        <v>365</v>
      </c>
      <c r="D44" s="101" t="s">
        <v>391</v>
      </c>
      <c r="E44" s="102" t="s">
        <v>328</v>
      </c>
      <c r="F44" s="101" t="s">
        <v>128</v>
      </c>
      <c r="G44" s="101" t="s">
        <v>137</v>
      </c>
      <c r="H44" s="103">
        <v>45215</v>
      </c>
      <c r="I44" s="103">
        <v>45218</v>
      </c>
      <c r="J44" s="102" t="s">
        <v>785</v>
      </c>
      <c r="K44" s="104">
        <f t="shared" si="3"/>
        <v>105.4945</v>
      </c>
      <c r="L44" s="104">
        <f t="shared" si="2"/>
        <v>335.07</v>
      </c>
      <c r="M44" s="104">
        <v>335.07</v>
      </c>
      <c r="N44" s="105">
        <v>0</v>
      </c>
      <c r="O44" s="106">
        <f t="shared" si="17"/>
        <v>3</v>
      </c>
      <c r="P44" s="104">
        <v>0</v>
      </c>
      <c r="Q44" s="106">
        <f t="shared" si="18"/>
        <v>4</v>
      </c>
      <c r="R44" s="104">
        <v>86.908000000000001</v>
      </c>
      <c r="S44" s="104">
        <v>0</v>
      </c>
      <c r="T44" s="107">
        <f t="shared" si="19"/>
        <v>421.97800000000001</v>
      </c>
    </row>
    <row r="45" spans="1:20" s="68" customFormat="1" ht="120.75" outlineLevel="1" x14ac:dyDescent="0.3">
      <c r="A45" s="98" t="s">
        <v>834</v>
      </c>
      <c r="B45" s="99" t="s">
        <v>836</v>
      </c>
      <c r="C45" s="100" t="s">
        <v>365</v>
      </c>
      <c r="D45" s="101" t="s">
        <v>391</v>
      </c>
      <c r="E45" s="102" t="s">
        <v>192</v>
      </c>
      <c r="F45" s="101" t="s">
        <v>128</v>
      </c>
      <c r="G45" s="101" t="s">
        <v>137</v>
      </c>
      <c r="H45" s="103">
        <v>45215</v>
      </c>
      <c r="I45" s="103">
        <v>45218</v>
      </c>
      <c r="J45" s="102" t="s">
        <v>785</v>
      </c>
      <c r="K45" s="104">
        <f t="shared" si="3"/>
        <v>105.4945</v>
      </c>
      <c r="L45" s="104">
        <f t="shared" si="2"/>
        <v>335.07</v>
      </c>
      <c r="M45" s="104">
        <v>335.07</v>
      </c>
      <c r="N45" s="105">
        <v>0</v>
      </c>
      <c r="O45" s="106">
        <f t="shared" si="17"/>
        <v>3</v>
      </c>
      <c r="P45" s="104">
        <v>0</v>
      </c>
      <c r="Q45" s="106">
        <f t="shared" si="18"/>
        <v>4</v>
      </c>
      <c r="R45" s="104">
        <v>86.908000000000001</v>
      </c>
      <c r="S45" s="104">
        <v>0</v>
      </c>
      <c r="T45" s="107">
        <f t="shared" si="19"/>
        <v>421.97800000000001</v>
      </c>
    </row>
    <row r="46" spans="1:20" s="68" customFormat="1" ht="155.25" outlineLevel="1" x14ac:dyDescent="0.3">
      <c r="A46" s="98" t="s">
        <v>834</v>
      </c>
      <c r="B46" s="99" t="s">
        <v>837</v>
      </c>
      <c r="C46" s="100" t="s">
        <v>365</v>
      </c>
      <c r="D46" s="101" t="s">
        <v>392</v>
      </c>
      <c r="E46" s="102" t="s">
        <v>393</v>
      </c>
      <c r="F46" s="101" t="s">
        <v>128</v>
      </c>
      <c r="G46" s="101" t="s">
        <v>137</v>
      </c>
      <c r="H46" s="103">
        <v>45201</v>
      </c>
      <c r="I46" s="103">
        <v>45205</v>
      </c>
      <c r="J46" s="102" t="s">
        <v>394</v>
      </c>
      <c r="K46" s="104">
        <f t="shared" si="3"/>
        <v>28.213000000000001</v>
      </c>
      <c r="L46" s="104">
        <f t="shared" si="2"/>
        <v>0</v>
      </c>
      <c r="M46" s="104">
        <v>0</v>
      </c>
      <c r="N46" s="105">
        <v>0</v>
      </c>
      <c r="O46" s="106">
        <f t="shared" si="17"/>
        <v>4</v>
      </c>
      <c r="P46" s="104">
        <v>0</v>
      </c>
      <c r="Q46" s="106">
        <f t="shared" si="18"/>
        <v>5</v>
      </c>
      <c r="R46" s="104">
        <v>141.065</v>
      </c>
      <c r="S46" s="104">
        <v>0</v>
      </c>
      <c r="T46" s="107">
        <f t="shared" si="19"/>
        <v>141.065</v>
      </c>
    </row>
    <row r="47" spans="1:20" s="68" customFormat="1" ht="86.25" outlineLevel="1" x14ac:dyDescent="0.3">
      <c r="A47" s="98" t="s">
        <v>834</v>
      </c>
      <c r="B47" s="99" t="s">
        <v>838</v>
      </c>
      <c r="C47" s="100" t="s">
        <v>365</v>
      </c>
      <c r="D47" s="101" t="s">
        <v>395</v>
      </c>
      <c r="E47" s="102" t="s">
        <v>143</v>
      </c>
      <c r="F47" s="101" t="s">
        <v>128</v>
      </c>
      <c r="G47" s="101" t="s">
        <v>137</v>
      </c>
      <c r="H47" s="103">
        <v>45211</v>
      </c>
      <c r="I47" s="103">
        <v>45213</v>
      </c>
      <c r="J47" s="102" t="s">
        <v>115</v>
      </c>
      <c r="K47" s="104">
        <f t="shared" si="3"/>
        <v>279.89533333333333</v>
      </c>
      <c r="L47" s="104">
        <f t="shared" si="2"/>
        <v>557.6</v>
      </c>
      <c r="M47" s="104">
        <v>557.6</v>
      </c>
      <c r="N47" s="105">
        <v>0</v>
      </c>
      <c r="O47" s="106">
        <f t="shared" si="17"/>
        <v>2</v>
      </c>
      <c r="P47" s="104">
        <v>135.29900000000001</v>
      </c>
      <c r="Q47" s="106">
        <f t="shared" si="18"/>
        <v>3</v>
      </c>
      <c r="R47" s="104">
        <v>146.78700000000001</v>
      </c>
      <c r="S47" s="104">
        <v>0</v>
      </c>
      <c r="T47" s="107">
        <f t="shared" si="19"/>
        <v>839.68600000000004</v>
      </c>
    </row>
    <row r="48" spans="1:20" s="68" customFormat="1" ht="51.75" outlineLevel="1" x14ac:dyDescent="0.3">
      <c r="A48" s="98" t="s">
        <v>834</v>
      </c>
      <c r="B48" s="99" t="s">
        <v>839</v>
      </c>
      <c r="C48" s="100" t="s">
        <v>365</v>
      </c>
      <c r="D48" s="101" t="s">
        <v>396</v>
      </c>
      <c r="E48" s="102" t="s">
        <v>142</v>
      </c>
      <c r="F48" s="101" t="s">
        <v>128</v>
      </c>
      <c r="G48" s="101" t="s">
        <v>137</v>
      </c>
      <c r="H48" s="103">
        <v>45225</v>
      </c>
      <c r="I48" s="103">
        <v>45225</v>
      </c>
      <c r="J48" s="102" t="s">
        <v>139</v>
      </c>
      <c r="K48" s="104">
        <f t="shared" si="3"/>
        <v>30.571999999999999</v>
      </c>
      <c r="L48" s="104">
        <f t="shared" si="2"/>
        <v>0</v>
      </c>
      <c r="M48" s="104">
        <v>0</v>
      </c>
      <c r="N48" s="105">
        <v>0</v>
      </c>
      <c r="O48" s="106">
        <f t="shared" si="17"/>
        <v>0</v>
      </c>
      <c r="P48" s="104">
        <v>0</v>
      </c>
      <c r="Q48" s="106">
        <f t="shared" si="18"/>
        <v>1</v>
      </c>
      <c r="R48" s="104">
        <v>30.571999999999999</v>
      </c>
      <c r="S48" s="104">
        <v>0</v>
      </c>
      <c r="T48" s="107">
        <f t="shared" si="19"/>
        <v>30.571999999999999</v>
      </c>
    </row>
    <row r="49" spans="1:20" s="68" customFormat="1" ht="86.25" outlineLevel="1" x14ac:dyDescent="0.3">
      <c r="A49" s="98" t="s">
        <v>834</v>
      </c>
      <c r="B49" s="99" t="s">
        <v>840</v>
      </c>
      <c r="C49" s="100" t="s">
        <v>365</v>
      </c>
      <c r="D49" s="101" t="s">
        <v>396</v>
      </c>
      <c r="E49" s="102" t="s">
        <v>143</v>
      </c>
      <c r="F49" s="101" t="s">
        <v>128</v>
      </c>
      <c r="G49" s="101" t="s">
        <v>137</v>
      </c>
      <c r="H49" s="103">
        <v>45225</v>
      </c>
      <c r="I49" s="103">
        <v>45225</v>
      </c>
      <c r="J49" s="102" t="s">
        <v>139</v>
      </c>
      <c r="K49" s="104">
        <f t="shared" si="3"/>
        <v>30.571999999999999</v>
      </c>
      <c r="L49" s="104">
        <f t="shared" si="2"/>
        <v>0</v>
      </c>
      <c r="M49" s="104">
        <v>0</v>
      </c>
      <c r="N49" s="105">
        <v>0</v>
      </c>
      <c r="O49" s="106">
        <f t="shared" si="17"/>
        <v>0</v>
      </c>
      <c r="P49" s="104">
        <v>0</v>
      </c>
      <c r="Q49" s="106">
        <f t="shared" si="18"/>
        <v>1</v>
      </c>
      <c r="R49" s="104">
        <v>30.571999999999999</v>
      </c>
      <c r="S49" s="104">
        <v>0</v>
      </c>
      <c r="T49" s="107">
        <f t="shared" si="19"/>
        <v>30.571999999999999</v>
      </c>
    </row>
    <row r="50" spans="1:20" s="68" customFormat="1" ht="86.25" outlineLevel="1" x14ac:dyDescent="0.3">
      <c r="A50" s="98" t="s">
        <v>834</v>
      </c>
      <c r="B50" s="99" t="s">
        <v>841</v>
      </c>
      <c r="C50" s="100" t="s">
        <v>365</v>
      </c>
      <c r="D50" s="101" t="s">
        <v>397</v>
      </c>
      <c r="E50" s="102" t="s">
        <v>1057</v>
      </c>
      <c r="F50" s="101" t="s">
        <v>128</v>
      </c>
      <c r="G50" s="101" t="s">
        <v>137</v>
      </c>
      <c r="H50" s="103">
        <v>45215</v>
      </c>
      <c r="I50" s="103">
        <v>45218</v>
      </c>
      <c r="J50" s="102" t="s">
        <v>398</v>
      </c>
      <c r="K50" s="104">
        <f t="shared" si="3"/>
        <v>148.55924999999999</v>
      </c>
      <c r="L50" s="104">
        <f t="shared" si="2"/>
        <v>378.00299999999999</v>
      </c>
      <c r="M50" s="104">
        <v>378.00299999999999</v>
      </c>
      <c r="N50" s="105">
        <v>0</v>
      </c>
      <c r="O50" s="106">
        <f t="shared" si="17"/>
        <v>3</v>
      </c>
      <c r="P50" s="104">
        <v>89.084999999999994</v>
      </c>
      <c r="Q50" s="106">
        <f t="shared" si="18"/>
        <v>4</v>
      </c>
      <c r="R50" s="104">
        <v>127.149</v>
      </c>
      <c r="S50" s="104">
        <v>0</v>
      </c>
      <c r="T50" s="107">
        <f t="shared" si="19"/>
        <v>594.23699999999997</v>
      </c>
    </row>
    <row r="51" spans="1:20" s="68" customFormat="1" ht="86.25" outlineLevel="1" x14ac:dyDescent="0.3">
      <c r="A51" s="98" t="s">
        <v>834</v>
      </c>
      <c r="B51" s="99" t="s">
        <v>842</v>
      </c>
      <c r="C51" s="100" t="s">
        <v>365</v>
      </c>
      <c r="D51" s="101" t="s">
        <v>399</v>
      </c>
      <c r="E51" s="102" t="s">
        <v>1057</v>
      </c>
      <c r="F51" s="101" t="s">
        <v>128</v>
      </c>
      <c r="G51" s="101" t="s">
        <v>137</v>
      </c>
      <c r="H51" s="103">
        <v>45224</v>
      </c>
      <c r="I51" s="103">
        <v>45226</v>
      </c>
      <c r="J51" s="102" t="s">
        <v>113</v>
      </c>
      <c r="K51" s="104">
        <f t="shared" si="3"/>
        <v>194.346</v>
      </c>
      <c r="L51" s="104">
        <f t="shared" si="2"/>
        <v>251.083</v>
      </c>
      <c r="M51" s="104">
        <v>251.083</v>
      </c>
      <c r="N51" s="105">
        <v>0</v>
      </c>
      <c r="O51" s="106">
        <f t="shared" si="17"/>
        <v>2</v>
      </c>
      <c r="P51" s="104">
        <v>183.48</v>
      </c>
      <c r="Q51" s="106">
        <f t="shared" si="18"/>
        <v>3</v>
      </c>
      <c r="R51" s="104">
        <v>148.47499999999999</v>
      </c>
      <c r="S51" s="104">
        <v>0</v>
      </c>
      <c r="T51" s="107">
        <f t="shared" si="19"/>
        <v>583.03800000000001</v>
      </c>
    </row>
    <row r="52" spans="1:20" s="68" customFormat="1" ht="86.25" outlineLevel="1" x14ac:dyDescent="0.3">
      <c r="A52" s="98" t="s">
        <v>834</v>
      </c>
      <c r="B52" s="99" t="s">
        <v>843</v>
      </c>
      <c r="C52" s="100" t="s">
        <v>365</v>
      </c>
      <c r="D52" s="101" t="s">
        <v>400</v>
      </c>
      <c r="E52" s="102" t="s">
        <v>1058</v>
      </c>
      <c r="F52" s="101" t="s">
        <v>128</v>
      </c>
      <c r="G52" s="101" t="s">
        <v>137</v>
      </c>
      <c r="H52" s="103">
        <v>45226</v>
      </c>
      <c r="I52" s="103">
        <v>45229</v>
      </c>
      <c r="J52" s="102" t="s">
        <v>113</v>
      </c>
      <c r="K52" s="104">
        <f t="shared" si="3"/>
        <v>64.616500000000002</v>
      </c>
      <c r="L52" s="104">
        <f t="shared" si="2"/>
        <v>0</v>
      </c>
      <c r="M52" s="104">
        <v>0</v>
      </c>
      <c r="N52" s="105">
        <v>0</v>
      </c>
      <c r="O52" s="106">
        <f t="shared" si="17"/>
        <v>3</v>
      </c>
      <c r="P52" s="104">
        <v>110.047</v>
      </c>
      <c r="Q52" s="106">
        <f t="shared" si="18"/>
        <v>4</v>
      </c>
      <c r="R52" s="104">
        <v>148.41900000000001</v>
      </c>
      <c r="S52" s="104">
        <v>0</v>
      </c>
      <c r="T52" s="107">
        <f t="shared" si="19"/>
        <v>258.46600000000001</v>
      </c>
    </row>
    <row r="53" spans="1:20" s="68" customFormat="1" ht="86.25" outlineLevel="1" x14ac:dyDescent="0.3">
      <c r="A53" s="98" t="s">
        <v>834</v>
      </c>
      <c r="B53" s="99" t="s">
        <v>844</v>
      </c>
      <c r="C53" s="100" t="s">
        <v>365</v>
      </c>
      <c r="D53" s="101" t="s">
        <v>401</v>
      </c>
      <c r="E53" s="102" t="s">
        <v>143</v>
      </c>
      <c r="F53" s="101" t="s">
        <v>128</v>
      </c>
      <c r="G53" s="101" t="s">
        <v>137</v>
      </c>
      <c r="H53" s="103">
        <v>45232</v>
      </c>
      <c r="I53" s="103">
        <v>45233</v>
      </c>
      <c r="J53" s="102" t="s">
        <v>235</v>
      </c>
      <c r="K53" s="104">
        <f t="shared" si="3"/>
        <v>144.691</v>
      </c>
      <c r="L53" s="104">
        <f t="shared" si="2"/>
        <v>186.11199999999999</v>
      </c>
      <c r="M53" s="104">
        <v>186.11199999999999</v>
      </c>
      <c r="N53" s="105">
        <v>0</v>
      </c>
      <c r="O53" s="106">
        <f t="shared" si="17"/>
        <v>1</v>
      </c>
      <c r="P53" s="104">
        <v>23.920999999999999</v>
      </c>
      <c r="Q53" s="106">
        <f t="shared" si="18"/>
        <v>2</v>
      </c>
      <c r="R53" s="104">
        <v>69.349000000000004</v>
      </c>
      <c r="S53" s="104">
        <v>10</v>
      </c>
      <c r="T53" s="107">
        <f t="shared" si="19"/>
        <v>289.38200000000001</v>
      </c>
    </row>
    <row r="54" spans="1:20" s="68" customFormat="1" ht="86.25" outlineLevel="1" x14ac:dyDescent="0.3">
      <c r="A54" s="98" t="s">
        <v>834</v>
      </c>
      <c r="B54" s="99" t="s">
        <v>845</v>
      </c>
      <c r="C54" s="100" t="s">
        <v>365</v>
      </c>
      <c r="D54" s="101" t="s">
        <v>402</v>
      </c>
      <c r="E54" s="102" t="s">
        <v>1058</v>
      </c>
      <c r="F54" s="101" t="s">
        <v>128</v>
      </c>
      <c r="G54" s="101" t="s">
        <v>137</v>
      </c>
      <c r="H54" s="103">
        <v>45256</v>
      </c>
      <c r="I54" s="103">
        <v>45259</v>
      </c>
      <c r="J54" s="102" t="s">
        <v>113</v>
      </c>
      <c r="K54" s="104">
        <f t="shared" si="3"/>
        <v>90.093249999999998</v>
      </c>
      <c r="L54" s="104">
        <f t="shared" si="2"/>
        <v>255.876</v>
      </c>
      <c r="M54" s="104">
        <v>255.876</v>
      </c>
      <c r="N54" s="105">
        <v>0</v>
      </c>
      <c r="O54" s="106">
        <f t="shared" si="17"/>
        <v>3</v>
      </c>
      <c r="P54" s="104">
        <v>55.024000000000001</v>
      </c>
      <c r="Q54" s="106">
        <f t="shared" si="18"/>
        <v>4</v>
      </c>
      <c r="R54" s="104">
        <v>49.472999999999999</v>
      </c>
      <c r="S54" s="104">
        <v>0</v>
      </c>
      <c r="T54" s="107">
        <f t="shared" si="19"/>
        <v>360.37299999999999</v>
      </c>
    </row>
    <row r="55" spans="1:20" s="68" customFormat="1" ht="86.25" outlineLevel="1" x14ac:dyDescent="0.3">
      <c r="A55" s="98" t="s">
        <v>834</v>
      </c>
      <c r="B55" s="99" t="s">
        <v>846</v>
      </c>
      <c r="C55" s="100" t="s">
        <v>365</v>
      </c>
      <c r="D55" s="101" t="s">
        <v>403</v>
      </c>
      <c r="E55" s="102" t="s">
        <v>404</v>
      </c>
      <c r="F55" s="101" t="s">
        <v>128</v>
      </c>
      <c r="G55" s="101" t="s">
        <v>137</v>
      </c>
      <c r="H55" s="103">
        <v>45258</v>
      </c>
      <c r="I55" s="103">
        <v>45261</v>
      </c>
      <c r="J55" s="102" t="s">
        <v>109</v>
      </c>
      <c r="K55" s="104">
        <f t="shared" si="3"/>
        <v>61.960999999999999</v>
      </c>
      <c r="L55" s="104">
        <f t="shared" si="2"/>
        <v>0</v>
      </c>
      <c r="M55" s="104">
        <v>0</v>
      </c>
      <c r="N55" s="105">
        <v>0</v>
      </c>
      <c r="O55" s="106">
        <f t="shared" si="17"/>
        <v>3</v>
      </c>
      <c r="P55" s="104">
        <v>0</v>
      </c>
      <c r="Q55" s="106">
        <f t="shared" si="18"/>
        <v>4</v>
      </c>
      <c r="R55" s="104">
        <v>247.84399999999999</v>
      </c>
      <c r="S55" s="104">
        <v>0</v>
      </c>
      <c r="T55" s="107">
        <f t="shared" si="19"/>
        <v>247.84399999999999</v>
      </c>
    </row>
    <row r="56" spans="1:20" s="68" customFormat="1" ht="103.5" outlineLevel="1" x14ac:dyDescent="0.3">
      <c r="A56" s="98" t="s">
        <v>834</v>
      </c>
      <c r="B56" s="99" t="s">
        <v>847</v>
      </c>
      <c r="C56" s="100" t="s">
        <v>365</v>
      </c>
      <c r="D56" s="101" t="s">
        <v>405</v>
      </c>
      <c r="E56" s="102" t="s">
        <v>406</v>
      </c>
      <c r="F56" s="101" t="s">
        <v>128</v>
      </c>
      <c r="G56" s="101" t="s">
        <v>137</v>
      </c>
      <c r="H56" s="103">
        <v>45258</v>
      </c>
      <c r="I56" s="103">
        <v>45261</v>
      </c>
      <c r="J56" s="102" t="s">
        <v>109</v>
      </c>
      <c r="K56" s="104">
        <f t="shared" si="3"/>
        <v>62.123249999999999</v>
      </c>
      <c r="L56" s="104">
        <f t="shared" si="2"/>
        <v>0</v>
      </c>
      <c r="M56" s="104">
        <v>0</v>
      </c>
      <c r="N56" s="105">
        <v>0</v>
      </c>
      <c r="O56" s="106">
        <f t="shared" si="17"/>
        <v>3</v>
      </c>
      <c r="P56" s="104">
        <v>0</v>
      </c>
      <c r="Q56" s="106">
        <f t="shared" si="18"/>
        <v>4</v>
      </c>
      <c r="R56" s="104">
        <v>248.49299999999999</v>
      </c>
      <c r="S56" s="104">
        <v>0</v>
      </c>
      <c r="T56" s="107">
        <f t="shared" si="19"/>
        <v>248.49299999999999</v>
      </c>
    </row>
    <row r="57" spans="1:20" s="68" customFormat="1" ht="103.5" outlineLevel="1" x14ac:dyDescent="0.3">
      <c r="A57" s="98" t="s">
        <v>834</v>
      </c>
      <c r="B57" s="99" t="s">
        <v>848</v>
      </c>
      <c r="C57" s="100" t="s">
        <v>365</v>
      </c>
      <c r="D57" s="101" t="s">
        <v>407</v>
      </c>
      <c r="E57" s="102" t="s">
        <v>408</v>
      </c>
      <c r="F57" s="101" t="s">
        <v>128</v>
      </c>
      <c r="G57" s="101" t="s">
        <v>137</v>
      </c>
      <c r="H57" s="103">
        <v>45258</v>
      </c>
      <c r="I57" s="103">
        <v>45260</v>
      </c>
      <c r="J57" s="102" t="s">
        <v>111</v>
      </c>
      <c r="K57" s="104">
        <f t="shared" si="3"/>
        <v>37.43266666666667</v>
      </c>
      <c r="L57" s="104">
        <f t="shared" si="2"/>
        <v>0</v>
      </c>
      <c r="M57" s="104">
        <v>0</v>
      </c>
      <c r="N57" s="105">
        <v>0</v>
      </c>
      <c r="O57" s="106">
        <f t="shared" si="17"/>
        <v>2</v>
      </c>
      <c r="P57" s="104">
        <v>0</v>
      </c>
      <c r="Q57" s="106">
        <f t="shared" si="18"/>
        <v>3</v>
      </c>
      <c r="R57" s="104">
        <v>112.298</v>
      </c>
      <c r="S57" s="104">
        <v>0</v>
      </c>
      <c r="T57" s="107">
        <f t="shared" si="19"/>
        <v>112.298</v>
      </c>
    </row>
    <row r="58" spans="1:20" s="68" customFormat="1" ht="86.25" outlineLevel="1" x14ac:dyDescent="0.3">
      <c r="A58" s="98" t="s">
        <v>834</v>
      </c>
      <c r="B58" s="99" t="s">
        <v>849</v>
      </c>
      <c r="C58" s="100" t="s">
        <v>365</v>
      </c>
      <c r="D58" s="101" t="s">
        <v>400</v>
      </c>
      <c r="E58" s="102" t="s">
        <v>1058</v>
      </c>
      <c r="F58" s="101" t="s">
        <v>128</v>
      </c>
      <c r="G58" s="101" t="s">
        <v>137</v>
      </c>
      <c r="H58" s="103">
        <v>45257</v>
      </c>
      <c r="I58" s="103">
        <v>45260</v>
      </c>
      <c r="J58" s="102" t="s">
        <v>113</v>
      </c>
      <c r="K58" s="104">
        <f t="shared" si="3"/>
        <v>27.556999999999999</v>
      </c>
      <c r="L58" s="104">
        <f t="shared" si="2"/>
        <v>0</v>
      </c>
      <c r="M58" s="104">
        <v>0</v>
      </c>
      <c r="N58" s="105">
        <v>0</v>
      </c>
      <c r="O58" s="106">
        <f t="shared" si="17"/>
        <v>3</v>
      </c>
      <c r="P58" s="104">
        <v>110.22799999999999</v>
      </c>
      <c r="Q58" s="106">
        <f t="shared" si="18"/>
        <v>4</v>
      </c>
      <c r="R58" s="104">
        <v>0</v>
      </c>
      <c r="S58" s="104">
        <v>0</v>
      </c>
      <c r="T58" s="107">
        <f t="shared" si="19"/>
        <v>110.22799999999999</v>
      </c>
    </row>
    <row r="59" spans="1:20" s="97" customFormat="1" ht="17.25" x14ac:dyDescent="0.3">
      <c r="A59" s="90" t="s">
        <v>850</v>
      </c>
      <c r="B59" s="109"/>
      <c r="C59" s="100"/>
      <c r="D59" s="110"/>
      <c r="E59" s="111"/>
      <c r="F59" s="110"/>
      <c r="G59" s="110"/>
      <c r="H59" s="112"/>
      <c r="I59" s="112"/>
      <c r="J59" s="111"/>
      <c r="K59" s="107">
        <f t="shared" si="3"/>
        <v>96.558130434782612</v>
      </c>
      <c r="L59" s="107">
        <f>SUM(L60:L67)</f>
        <v>880.16100000000006</v>
      </c>
      <c r="M59" s="107">
        <f t="shared" ref="M59:S59" si="20">SUM(M60:M67)</f>
        <v>880.16100000000006</v>
      </c>
      <c r="N59" s="107">
        <f t="shared" si="20"/>
        <v>0</v>
      </c>
      <c r="O59" s="113">
        <f t="shared" si="20"/>
        <v>15</v>
      </c>
      <c r="P59" s="107">
        <f>SUM(P60:P67)</f>
        <v>535.89699999999993</v>
      </c>
      <c r="Q59" s="113">
        <f>SUM(Q60:Q67)</f>
        <v>23</v>
      </c>
      <c r="R59" s="107">
        <f t="shared" si="20"/>
        <v>804.77900000000011</v>
      </c>
      <c r="S59" s="107">
        <f t="shared" si="20"/>
        <v>0</v>
      </c>
      <c r="T59" s="107">
        <f t="shared" si="19"/>
        <v>2220.837</v>
      </c>
    </row>
    <row r="60" spans="1:20" s="68" customFormat="1" ht="69" outlineLevel="1" x14ac:dyDescent="0.3">
      <c r="A60" s="98" t="s">
        <v>850</v>
      </c>
      <c r="B60" s="99" t="s">
        <v>53</v>
      </c>
      <c r="C60" s="100" t="s">
        <v>365</v>
      </c>
      <c r="D60" s="101" t="s">
        <v>409</v>
      </c>
      <c r="E60" s="102" t="s">
        <v>329</v>
      </c>
      <c r="F60" s="101" t="s">
        <v>128</v>
      </c>
      <c r="G60" s="101" t="s">
        <v>137</v>
      </c>
      <c r="H60" s="103">
        <v>45222</v>
      </c>
      <c r="I60" s="103">
        <v>45224</v>
      </c>
      <c r="J60" s="102" t="s">
        <v>116</v>
      </c>
      <c r="K60" s="104">
        <f t="shared" si="3"/>
        <v>118.80366666666667</v>
      </c>
      <c r="L60" s="104">
        <f t="shared" si="2"/>
        <v>212</v>
      </c>
      <c r="M60" s="104">
        <v>212</v>
      </c>
      <c r="N60" s="105">
        <v>0</v>
      </c>
      <c r="O60" s="106">
        <f t="shared" ref="O60:O67" si="21">I60-H60</f>
        <v>2</v>
      </c>
      <c r="P60" s="104">
        <v>53.902999999999999</v>
      </c>
      <c r="Q60" s="106">
        <f>I60-H60+1</f>
        <v>3</v>
      </c>
      <c r="R60" s="104">
        <v>90.507999999999996</v>
      </c>
      <c r="S60" s="104">
        <v>0</v>
      </c>
      <c r="T60" s="107">
        <f>L60+P60+R60+S60</f>
        <v>356.411</v>
      </c>
    </row>
    <row r="61" spans="1:20" s="68" customFormat="1" ht="69" outlineLevel="1" x14ac:dyDescent="0.3">
      <c r="A61" s="98" t="s">
        <v>850</v>
      </c>
      <c r="B61" s="99" t="s">
        <v>54</v>
      </c>
      <c r="C61" s="100" t="s">
        <v>365</v>
      </c>
      <c r="D61" s="101" t="s">
        <v>410</v>
      </c>
      <c r="E61" s="102" t="s">
        <v>329</v>
      </c>
      <c r="F61" s="101" t="s">
        <v>137</v>
      </c>
      <c r="G61" s="101" t="s">
        <v>128</v>
      </c>
      <c r="H61" s="103">
        <v>45252</v>
      </c>
      <c r="I61" s="103">
        <v>45254</v>
      </c>
      <c r="J61" s="102" t="s">
        <v>235</v>
      </c>
      <c r="K61" s="104">
        <f t="shared" si="3"/>
        <v>92.004000000000005</v>
      </c>
      <c r="L61" s="104">
        <f t="shared" si="2"/>
        <v>107.52500000000001</v>
      </c>
      <c r="M61" s="104">
        <v>107.52500000000001</v>
      </c>
      <c r="N61" s="105">
        <v>0</v>
      </c>
      <c r="O61" s="106">
        <f t="shared" si="21"/>
        <v>2</v>
      </c>
      <c r="P61" s="104">
        <v>64.691000000000003</v>
      </c>
      <c r="Q61" s="106">
        <f t="shared" ref="Q61:Q67" si="22">I61-H61+1</f>
        <v>3</v>
      </c>
      <c r="R61" s="104">
        <v>103.79600000000001</v>
      </c>
      <c r="S61" s="104">
        <v>0</v>
      </c>
      <c r="T61" s="107">
        <f t="shared" si="19"/>
        <v>276.012</v>
      </c>
    </row>
    <row r="62" spans="1:20" s="68" customFormat="1" ht="69" outlineLevel="1" x14ac:dyDescent="0.3">
      <c r="A62" s="98" t="s">
        <v>850</v>
      </c>
      <c r="B62" s="99" t="s">
        <v>55</v>
      </c>
      <c r="C62" s="100" t="s">
        <v>365</v>
      </c>
      <c r="D62" s="101" t="s">
        <v>411</v>
      </c>
      <c r="E62" s="102" t="s">
        <v>329</v>
      </c>
      <c r="F62" s="101" t="s">
        <v>128</v>
      </c>
      <c r="G62" s="101" t="s">
        <v>137</v>
      </c>
      <c r="H62" s="103">
        <v>45258</v>
      </c>
      <c r="I62" s="103">
        <v>45261</v>
      </c>
      <c r="J62" s="102" t="s">
        <v>412</v>
      </c>
      <c r="K62" s="104">
        <f t="shared" si="3"/>
        <v>23.332750000000001</v>
      </c>
      <c r="L62" s="104">
        <f t="shared" si="2"/>
        <v>0</v>
      </c>
      <c r="M62" s="104">
        <v>0</v>
      </c>
      <c r="N62" s="105">
        <v>0</v>
      </c>
      <c r="O62" s="106">
        <f t="shared" si="21"/>
        <v>3</v>
      </c>
      <c r="P62" s="104">
        <v>0</v>
      </c>
      <c r="Q62" s="106">
        <f t="shared" si="22"/>
        <v>4</v>
      </c>
      <c r="R62" s="104">
        <v>93.331000000000003</v>
      </c>
      <c r="S62" s="104">
        <v>0</v>
      </c>
      <c r="T62" s="107">
        <f t="shared" si="19"/>
        <v>93.331000000000003</v>
      </c>
    </row>
    <row r="63" spans="1:20" s="68" customFormat="1" ht="103.5" outlineLevel="1" x14ac:dyDescent="0.3">
      <c r="A63" s="98" t="s">
        <v>850</v>
      </c>
      <c r="B63" s="99" t="s">
        <v>851</v>
      </c>
      <c r="C63" s="100" t="s">
        <v>365</v>
      </c>
      <c r="D63" s="101" t="s">
        <v>413</v>
      </c>
      <c r="E63" s="102" t="s">
        <v>452</v>
      </c>
      <c r="F63" s="101" t="s">
        <v>128</v>
      </c>
      <c r="G63" s="101" t="s">
        <v>137</v>
      </c>
      <c r="H63" s="103">
        <v>45258</v>
      </c>
      <c r="I63" s="103">
        <v>45261</v>
      </c>
      <c r="J63" s="102" t="s">
        <v>412</v>
      </c>
      <c r="K63" s="104">
        <f t="shared" si="3"/>
        <v>23.332750000000001</v>
      </c>
      <c r="L63" s="104">
        <f t="shared" si="2"/>
        <v>0</v>
      </c>
      <c r="M63" s="104">
        <v>0</v>
      </c>
      <c r="N63" s="105">
        <v>0</v>
      </c>
      <c r="O63" s="106">
        <f t="shared" si="21"/>
        <v>3</v>
      </c>
      <c r="P63" s="104">
        <v>0</v>
      </c>
      <c r="Q63" s="106">
        <f t="shared" si="22"/>
        <v>4</v>
      </c>
      <c r="R63" s="104">
        <v>93.331000000000003</v>
      </c>
      <c r="S63" s="104">
        <v>0</v>
      </c>
      <c r="T63" s="107">
        <f t="shared" si="19"/>
        <v>93.331000000000003</v>
      </c>
    </row>
    <row r="64" spans="1:20" s="68" customFormat="1" ht="51.75" outlineLevel="1" x14ac:dyDescent="0.3">
      <c r="A64" s="98" t="s">
        <v>850</v>
      </c>
      <c r="B64" s="99" t="s">
        <v>852</v>
      </c>
      <c r="C64" s="100" t="s">
        <v>365</v>
      </c>
      <c r="D64" s="101" t="s">
        <v>414</v>
      </c>
      <c r="E64" s="102" t="s">
        <v>451</v>
      </c>
      <c r="F64" s="101" t="s">
        <v>128</v>
      </c>
      <c r="G64" s="101" t="s">
        <v>137</v>
      </c>
      <c r="H64" s="103">
        <v>45262</v>
      </c>
      <c r="I64" s="103">
        <v>45263</v>
      </c>
      <c r="J64" s="102" t="s">
        <v>415</v>
      </c>
      <c r="K64" s="104">
        <f t="shared" si="3"/>
        <v>166.65199999999999</v>
      </c>
      <c r="L64" s="104">
        <f t="shared" si="2"/>
        <v>147.25</v>
      </c>
      <c r="M64" s="104">
        <v>147.25</v>
      </c>
      <c r="N64" s="105">
        <v>0</v>
      </c>
      <c r="O64" s="106">
        <f t="shared" si="21"/>
        <v>1</v>
      </c>
      <c r="P64" s="104">
        <v>83.543000000000006</v>
      </c>
      <c r="Q64" s="106">
        <f t="shared" si="22"/>
        <v>2</v>
      </c>
      <c r="R64" s="104">
        <v>102.511</v>
      </c>
      <c r="S64" s="104">
        <v>0</v>
      </c>
      <c r="T64" s="107">
        <f t="shared" si="19"/>
        <v>333.30399999999997</v>
      </c>
    </row>
    <row r="65" spans="1:20" s="68" customFormat="1" ht="51.75" outlineLevel="1" x14ac:dyDescent="0.3">
      <c r="A65" s="98" t="s">
        <v>850</v>
      </c>
      <c r="B65" s="99" t="s">
        <v>853</v>
      </c>
      <c r="C65" s="100" t="s">
        <v>365</v>
      </c>
      <c r="D65" s="101" t="s">
        <v>416</v>
      </c>
      <c r="E65" s="102" t="s">
        <v>417</v>
      </c>
      <c r="F65" s="101" t="s">
        <v>128</v>
      </c>
      <c r="G65" s="101" t="s">
        <v>137</v>
      </c>
      <c r="H65" s="103">
        <v>45263</v>
      </c>
      <c r="I65" s="103">
        <v>45265</v>
      </c>
      <c r="J65" s="102" t="s">
        <v>235</v>
      </c>
      <c r="K65" s="104">
        <f t="shared" si="3"/>
        <v>124.55200000000001</v>
      </c>
      <c r="L65" s="104">
        <f t="shared" si="2"/>
        <v>145.00399999999999</v>
      </c>
      <c r="M65" s="104">
        <v>145.00399999999999</v>
      </c>
      <c r="N65" s="105">
        <v>0</v>
      </c>
      <c r="O65" s="106">
        <f t="shared" si="21"/>
        <v>2</v>
      </c>
      <c r="P65" s="104">
        <v>116.5</v>
      </c>
      <c r="Q65" s="106">
        <f t="shared" si="22"/>
        <v>3</v>
      </c>
      <c r="R65" s="104">
        <v>112.152</v>
      </c>
      <c r="S65" s="104">
        <v>0</v>
      </c>
      <c r="T65" s="107">
        <f t="shared" si="19"/>
        <v>373.65600000000001</v>
      </c>
    </row>
    <row r="66" spans="1:20" s="68" customFormat="1" ht="51.75" outlineLevel="1" x14ac:dyDescent="0.3">
      <c r="A66" s="98" t="s">
        <v>850</v>
      </c>
      <c r="B66" s="99" t="s">
        <v>854</v>
      </c>
      <c r="C66" s="100" t="s">
        <v>365</v>
      </c>
      <c r="D66" s="101" t="s">
        <v>418</v>
      </c>
      <c r="E66" s="102" t="s">
        <v>451</v>
      </c>
      <c r="F66" s="101" t="s">
        <v>128</v>
      </c>
      <c r="G66" s="101" t="s">
        <v>137</v>
      </c>
      <c r="H66" s="103">
        <v>45280</v>
      </c>
      <c r="I66" s="103">
        <v>45282</v>
      </c>
      <c r="J66" s="102" t="s">
        <v>235</v>
      </c>
      <c r="K66" s="104">
        <f t="shared" si="3"/>
        <v>115.79866666666668</v>
      </c>
      <c r="L66" s="104">
        <f t="shared" si="2"/>
        <v>134.191</v>
      </c>
      <c r="M66" s="104">
        <v>134.191</v>
      </c>
      <c r="N66" s="105">
        <v>0</v>
      </c>
      <c r="O66" s="106">
        <f t="shared" si="21"/>
        <v>2</v>
      </c>
      <c r="P66" s="104">
        <v>108.63</v>
      </c>
      <c r="Q66" s="106">
        <f t="shared" si="22"/>
        <v>3</v>
      </c>
      <c r="R66" s="104">
        <v>104.575</v>
      </c>
      <c r="S66" s="104">
        <v>0</v>
      </c>
      <c r="T66" s="107">
        <f t="shared" si="19"/>
        <v>347.39600000000002</v>
      </c>
    </row>
    <row r="67" spans="1:20" s="68" customFormat="1" ht="51.75" outlineLevel="1" x14ac:dyDescent="0.3">
      <c r="A67" s="98" t="s">
        <v>850</v>
      </c>
      <c r="B67" s="99" t="s">
        <v>855</v>
      </c>
      <c r="C67" s="100" t="s">
        <v>365</v>
      </c>
      <c r="D67" s="101" t="s">
        <v>419</v>
      </c>
      <c r="E67" s="102" t="s">
        <v>450</v>
      </c>
      <c r="F67" s="101" t="s">
        <v>128</v>
      </c>
      <c r="G67" s="101" t="s">
        <v>137</v>
      </c>
      <c r="H67" s="103">
        <v>45282</v>
      </c>
      <c r="I67" s="103">
        <v>45282</v>
      </c>
      <c r="J67" s="102" t="s">
        <v>235</v>
      </c>
      <c r="K67" s="104">
        <f t="shared" si="3"/>
        <v>347.39600000000002</v>
      </c>
      <c r="L67" s="104">
        <f t="shared" si="2"/>
        <v>134.191</v>
      </c>
      <c r="M67" s="104">
        <v>134.191</v>
      </c>
      <c r="N67" s="105">
        <v>0</v>
      </c>
      <c r="O67" s="106">
        <f t="shared" si="21"/>
        <v>0</v>
      </c>
      <c r="P67" s="104">
        <v>108.63</v>
      </c>
      <c r="Q67" s="106">
        <f t="shared" si="22"/>
        <v>1</v>
      </c>
      <c r="R67" s="104">
        <v>104.575</v>
      </c>
      <c r="S67" s="104">
        <v>0</v>
      </c>
      <c r="T67" s="107">
        <f t="shared" si="19"/>
        <v>347.39600000000002</v>
      </c>
    </row>
    <row r="68" spans="1:20" s="97" customFormat="1" ht="17.25" x14ac:dyDescent="0.3">
      <c r="A68" s="90" t="s">
        <v>856</v>
      </c>
      <c r="B68" s="109"/>
      <c r="C68" s="100"/>
      <c r="D68" s="110"/>
      <c r="E68" s="111"/>
      <c r="F68" s="110"/>
      <c r="G68" s="110"/>
      <c r="H68" s="112"/>
      <c r="I68" s="112"/>
      <c r="J68" s="111"/>
      <c r="K68" s="107">
        <f t="shared" si="3"/>
        <v>90.410161290322591</v>
      </c>
      <c r="L68" s="107">
        <f>SUM(L69:L75)</f>
        <v>1233.998</v>
      </c>
      <c r="M68" s="107">
        <f t="shared" ref="M68:S68" si="23">SUM(M69:M75)</f>
        <v>1233.998</v>
      </c>
      <c r="N68" s="107">
        <f t="shared" si="23"/>
        <v>0</v>
      </c>
      <c r="O68" s="113">
        <f t="shared" si="23"/>
        <v>24</v>
      </c>
      <c r="P68" s="107">
        <f>SUM(P69:P75)</f>
        <v>758.07600000000002</v>
      </c>
      <c r="Q68" s="113">
        <f>SUM(Q69:Q75)</f>
        <v>31</v>
      </c>
      <c r="R68" s="107">
        <f t="shared" si="23"/>
        <v>800.64100000000008</v>
      </c>
      <c r="S68" s="107">
        <f t="shared" si="23"/>
        <v>10</v>
      </c>
      <c r="T68" s="107">
        <f t="shared" si="19"/>
        <v>2802.7150000000001</v>
      </c>
    </row>
    <row r="69" spans="1:20" s="68" customFormat="1" ht="51.75" outlineLevel="1" x14ac:dyDescent="0.3">
      <c r="A69" s="98" t="s">
        <v>856</v>
      </c>
      <c r="B69" s="99" t="s">
        <v>56</v>
      </c>
      <c r="C69" s="100" t="s">
        <v>365</v>
      </c>
      <c r="D69" s="101" t="s">
        <v>194</v>
      </c>
      <c r="E69" s="102" t="s">
        <v>195</v>
      </c>
      <c r="F69" s="101" t="s">
        <v>128</v>
      </c>
      <c r="G69" s="101" t="s">
        <v>137</v>
      </c>
      <c r="H69" s="103">
        <v>45190</v>
      </c>
      <c r="I69" s="103">
        <v>45192</v>
      </c>
      <c r="J69" s="102" t="s">
        <v>196</v>
      </c>
      <c r="K69" s="104">
        <f t="shared" si="3"/>
        <v>26.666666666666668</v>
      </c>
      <c r="L69" s="104">
        <f t="shared" si="2"/>
        <v>80</v>
      </c>
      <c r="M69" s="104">
        <v>80</v>
      </c>
      <c r="N69" s="105">
        <v>0</v>
      </c>
      <c r="O69" s="106">
        <f t="shared" ref="O69:O75" si="24">I69-H69</f>
        <v>2</v>
      </c>
      <c r="P69" s="104">
        <v>0</v>
      </c>
      <c r="Q69" s="106">
        <f t="shared" ref="Q69:Q75" si="25">I69-H69+1</f>
        <v>3</v>
      </c>
      <c r="R69" s="104">
        <v>0</v>
      </c>
      <c r="S69" s="104">
        <v>0</v>
      </c>
      <c r="T69" s="107">
        <f t="shared" si="19"/>
        <v>80</v>
      </c>
    </row>
    <row r="70" spans="1:20" s="68" customFormat="1" ht="51.75" outlineLevel="1" x14ac:dyDescent="0.3">
      <c r="A70" s="98" t="s">
        <v>856</v>
      </c>
      <c r="B70" s="99" t="s">
        <v>57</v>
      </c>
      <c r="C70" s="100" t="s">
        <v>365</v>
      </c>
      <c r="D70" s="101" t="s">
        <v>420</v>
      </c>
      <c r="E70" s="102" t="s">
        <v>197</v>
      </c>
      <c r="F70" s="101" t="s">
        <v>128</v>
      </c>
      <c r="G70" s="101" t="s">
        <v>137</v>
      </c>
      <c r="H70" s="103">
        <v>45200</v>
      </c>
      <c r="I70" s="103">
        <v>45202</v>
      </c>
      <c r="J70" s="102" t="s">
        <v>189</v>
      </c>
      <c r="K70" s="104">
        <f t="shared" si="3"/>
        <v>101.67999999999999</v>
      </c>
      <c r="L70" s="104">
        <f t="shared" si="2"/>
        <v>0</v>
      </c>
      <c r="M70" s="104">
        <v>0</v>
      </c>
      <c r="N70" s="105">
        <v>0</v>
      </c>
      <c r="O70" s="106">
        <f t="shared" si="24"/>
        <v>2</v>
      </c>
      <c r="P70" s="104">
        <v>142.94999999999999</v>
      </c>
      <c r="Q70" s="106">
        <f t="shared" si="25"/>
        <v>3</v>
      </c>
      <c r="R70" s="104">
        <v>162.09</v>
      </c>
      <c r="S70" s="104">
        <v>0</v>
      </c>
      <c r="T70" s="107">
        <f t="shared" si="19"/>
        <v>305.03999999999996</v>
      </c>
    </row>
    <row r="71" spans="1:20" s="68" customFormat="1" ht="86.25" outlineLevel="1" x14ac:dyDescent="0.3">
      <c r="A71" s="98" t="s">
        <v>856</v>
      </c>
      <c r="B71" s="99" t="s">
        <v>123</v>
      </c>
      <c r="C71" s="100" t="s">
        <v>365</v>
      </c>
      <c r="D71" s="101" t="s">
        <v>193</v>
      </c>
      <c r="E71" s="102" t="s">
        <v>198</v>
      </c>
      <c r="F71" s="101" t="s">
        <v>128</v>
      </c>
      <c r="G71" s="101" t="s">
        <v>137</v>
      </c>
      <c r="H71" s="103">
        <v>45202</v>
      </c>
      <c r="I71" s="103">
        <v>45205</v>
      </c>
      <c r="J71" s="102" t="s">
        <v>110</v>
      </c>
      <c r="K71" s="104">
        <f t="shared" si="3"/>
        <v>14.395250000000001</v>
      </c>
      <c r="L71" s="104">
        <f t="shared" si="2"/>
        <v>57.581000000000003</v>
      </c>
      <c r="M71" s="104">
        <v>57.581000000000003</v>
      </c>
      <c r="N71" s="105">
        <v>0</v>
      </c>
      <c r="O71" s="106">
        <f t="shared" si="24"/>
        <v>3</v>
      </c>
      <c r="P71" s="104">
        <v>0</v>
      </c>
      <c r="Q71" s="106">
        <f t="shared" si="25"/>
        <v>4</v>
      </c>
      <c r="R71" s="104">
        <v>0</v>
      </c>
      <c r="S71" s="104">
        <v>0</v>
      </c>
      <c r="T71" s="107">
        <f t="shared" si="19"/>
        <v>57.581000000000003</v>
      </c>
    </row>
    <row r="72" spans="1:20" s="68" customFormat="1" ht="51.75" outlineLevel="1" x14ac:dyDescent="0.3">
      <c r="A72" s="98" t="s">
        <v>856</v>
      </c>
      <c r="B72" s="99" t="s">
        <v>124</v>
      </c>
      <c r="C72" s="100" t="s">
        <v>365</v>
      </c>
      <c r="D72" s="101" t="s">
        <v>193</v>
      </c>
      <c r="E72" s="102" t="s">
        <v>197</v>
      </c>
      <c r="F72" s="101" t="s">
        <v>128</v>
      </c>
      <c r="G72" s="101" t="s">
        <v>137</v>
      </c>
      <c r="H72" s="103">
        <v>45202</v>
      </c>
      <c r="I72" s="103">
        <v>45205</v>
      </c>
      <c r="J72" s="102" t="s">
        <v>110</v>
      </c>
      <c r="K72" s="104">
        <f t="shared" si="3"/>
        <v>2.3639999999999999</v>
      </c>
      <c r="L72" s="104">
        <f t="shared" si="2"/>
        <v>9.4559999999999995</v>
      </c>
      <c r="M72" s="104">
        <v>9.4559999999999995</v>
      </c>
      <c r="N72" s="105">
        <v>0</v>
      </c>
      <c r="O72" s="106">
        <f t="shared" si="24"/>
        <v>3</v>
      </c>
      <c r="P72" s="104">
        <v>0</v>
      </c>
      <c r="Q72" s="106">
        <f t="shared" si="25"/>
        <v>4</v>
      </c>
      <c r="R72" s="104">
        <v>0</v>
      </c>
      <c r="S72" s="104">
        <v>0</v>
      </c>
      <c r="T72" s="107">
        <f t="shared" si="19"/>
        <v>9.4559999999999995</v>
      </c>
    </row>
    <row r="73" spans="1:20" s="68" customFormat="1" ht="51.75" outlineLevel="1" x14ac:dyDescent="0.3">
      <c r="A73" s="98" t="s">
        <v>856</v>
      </c>
      <c r="B73" s="99" t="s">
        <v>58</v>
      </c>
      <c r="C73" s="100" t="s">
        <v>365</v>
      </c>
      <c r="D73" s="101" t="s">
        <v>421</v>
      </c>
      <c r="E73" s="102" t="s">
        <v>449</v>
      </c>
      <c r="F73" s="101" t="s">
        <v>128</v>
      </c>
      <c r="G73" s="101" t="s">
        <v>137</v>
      </c>
      <c r="H73" s="103">
        <v>45230</v>
      </c>
      <c r="I73" s="103">
        <v>45233</v>
      </c>
      <c r="J73" s="102" t="s">
        <v>139</v>
      </c>
      <c r="K73" s="104">
        <f t="shared" si="3"/>
        <v>30.628</v>
      </c>
      <c r="L73" s="104">
        <f t="shared" si="2"/>
        <v>0</v>
      </c>
      <c r="M73" s="104">
        <v>0</v>
      </c>
      <c r="N73" s="105">
        <v>0</v>
      </c>
      <c r="O73" s="106">
        <f t="shared" si="24"/>
        <v>3</v>
      </c>
      <c r="P73" s="104">
        <v>0</v>
      </c>
      <c r="Q73" s="106">
        <f t="shared" si="25"/>
        <v>4</v>
      </c>
      <c r="R73" s="104">
        <v>122.512</v>
      </c>
      <c r="S73" s="104">
        <v>0</v>
      </c>
      <c r="T73" s="107">
        <f t="shared" si="19"/>
        <v>122.512</v>
      </c>
    </row>
    <row r="74" spans="1:20" s="68" customFormat="1" ht="51.75" outlineLevel="1" x14ac:dyDescent="0.3">
      <c r="A74" s="98" t="s">
        <v>856</v>
      </c>
      <c r="B74" s="99" t="s">
        <v>59</v>
      </c>
      <c r="C74" s="100" t="s">
        <v>365</v>
      </c>
      <c r="D74" s="101" t="s">
        <v>422</v>
      </c>
      <c r="E74" s="102" t="s">
        <v>448</v>
      </c>
      <c r="F74" s="101" t="s">
        <v>128</v>
      </c>
      <c r="G74" s="101" t="s">
        <v>137</v>
      </c>
      <c r="H74" s="103">
        <v>45240</v>
      </c>
      <c r="I74" s="103">
        <v>45244</v>
      </c>
      <c r="J74" s="102" t="s">
        <v>423</v>
      </c>
      <c r="K74" s="104">
        <f t="shared" si="3"/>
        <v>128.9752</v>
      </c>
      <c r="L74" s="104">
        <f t="shared" si="2"/>
        <v>311.96100000000001</v>
      </c>
      <c r="M74" s="104">
        <v>311.96100000000001</v>
      </c>
      <c r="N74" s="105">
        <v>0</v>
      </c>
      <c r="O74" s="106">
        <f t="shared" si="24"/>
        <v>4</v>
      </c>
      <c r="P74" s="104">
        <v>122.86799999999999</v>
      </c>
      <c r="Q74" s="106">
        <f t="shared" si="25"/>
        <v>5</v>
      </c>
      <c r="R74" s="104">
        <v>200.047</v>
      </c>
      <c r="S74" s="104">
        <v>10</v>
      </c>
      <c r="T74" s="107">
        <f t="shared" si="19"/>
        <v>644.87599999999998</v>
      </c>
    </row>
    <row r="75" spans="1:20" s="68" customFormat="1" ht="103.5" outlineLevel="1" x14ac:dyDescent="0.3">
      <c r="A75" s="98" t="s">
        <v>856</v>
      </c>
      <c r="B75" s="99" t="s">
        <v>125</v>
      </c>
      <c r="C75" s="100" t="s">
        <v>365</v>
      </c>
      <c r="D75" s="101" t="s">
        <v>424</v>
      </c>
      <c r="E75" s="102" t="s">
        <v>447</v>
      </c>
      <c r="F75" s="101" t="s">
        <v>128</v>
      </c>
      <c r="G75" s="101" t="s">
        <v>137</v>
      </c>
      <c r="H75" s="103">
        <v>45269</v>
      </c>
      <c r="I75" s="103">
        <v>45276</v>
      </c>
      <c r="J75" s="102" t="s">
        <v>376</v>
      </c>
      <c r="K75" s="104">
        <f t="shared" si="3"/>
        <v>197.90625</v>
      </c>
      <c r="L75" s="104">
        <f t="shared" si="2"/>
        <v>775</v>
      </c>
      <c r="M75" s="104">
        <v>775</v>
      </c>
      <c r="N75" s="105">
        <v>0</v>
      </c>
      <c r="O75" s="106">
        <f t="shared" si="24"/>
        <v>7</v>
      </c>
      <c r="P75" s="104">
        <v>492.25799999999998</v>
      </c>
      <c r="Q75" s="106">
        <f t="shared" si="25"/>
        <v>8</v>
      </c>
      <c r="R75" s="104">
        <v>315.99200000000002</v>
      </c>
      <c r="S75" s="104">
        <v>0</v>
      </c>
      <c r="T75" s="107">
        <f t="shared" si="19"/>
        <v>1583.25</v>
      </c>
    </row>
    <row r="76" spans="1:20" s="97" customFormat="1" ht="17.25" x14ac:dyDescent="0.3">
      <c r="A76" s="90" t="s">
        <v>857</v>
      </c>
      <c r="B76" s="109"/>
      <c r="C76" s="100"/>
      <c r="D76" s="110"/>
      <c r="E76" s="111"/>
      <c r="F76" s="110"/>
      <c r="G76" s="110"/>
      <c r="H76" s="112"/>
      <c r="I76" s="112"/>
      <c r="J76" s="111"/>
      <c r="K76" s="107">
        <f t="shared" si="3"/>
        <v>113.50982949308755</v>
      </c>
      <c r="L76" s="107">
        <f>SUM(L77:L118)</f>
        <v>13378.918999999998</v>
      </c>
      <c r="M76" s="107">
        <f t="shared" ref="M76:S76" si="26">SUM(M77:M118)</f>
        <v>13378.918999999998</v>
      </c>
      <c r="N76" s="107">
        <f t="shared" si="26"/>
        <v>0</v>
      </c>
      <c r="O76" s="113">
        <f>SUM(O77:O118)</f>
        <v>166</v>
      </c>
      <c r="P76" s="107">
        <f>SUM(P77:P118)</f>
        <v>5228.6939999999995</v>
      </c>
      <c r="Q76" s="113">
        <f>SUM(Q77:Q118)</f>
        <v>217</v>
      </c>
      <c r="R76" s="107">
        <f t="shared" si="26"/>
        <v>5381.1109999999999</v>
      </c>
      <c r="S76" s="107">
        <f t="shared" si="26"/>
        <v>642.90899999999999</v>
      </c>
      <c r="T76" s="107">
        <f t="shared" si="19"/>
        <v>24631.632999999998</v>
      </c>
    </row>
    <row r="77" spans="1:20" s="68" customFormat="1" ht="51.75" outlineLevel="1" x14ac:dyDescent="0.3">
      <c r="A77" s="98" t="s">
        <v>857</v>
      </c>
      <c r="B77" s="99" t="s">
        <v>126</v>
      </c>
      <c r="C77" s="100" t="s">
        <v>365</v>
      </c>
      <c r="D77" s="101" t="s">
        <v>425</v>
      </c>
      <c r="E77" s="102" t="s">
        <v>145</v>
      </c>
      <c r="F77" s="101" t="s">
        <v>128</v>
      </c>
      <c r="G77" s="101" t="s">
        <v>137</v>
      </c>
      <c r="H77" s="103">
        <v>45193</v>
      </c>
      <c r="I77" s="103">
        <v>45197</v>
      </c>
      <c r="J77" s="102" t="s">
        <v>116</v>
      </c>
      <c r="K77" s="104">
        <f t="shared" si="3"/>
        <v>164.71439999999998</v>
      </c>
      <c r="L77" s="104">
        <f t="shared" si="2"/>
        <v>702.06899999999996</v>
      </c>
      <c r="M77" s="104">
        <v>702.06899999999996</v>
      </c>
      <c r="N77" s="105">
        <v>0</v>
      </c>
      <c r="O77" s="106">
        <f t="shared" ref="O77:O117" si="27">I77-H77</f>
        <v>4</v>
      </c>
      <c r="P77" s="104">
        <v>62.871000000000002</v>
      </c>
      <c r="Q77" s="106">
        <f t="shared" ref="Q77:Q117" si="28">I77-H77+1</f>
        <v>5</v>
      </c>
      <c r="R77" s="104">
        <v>58.631999999999998</v>
      </c>
      <c r="S77" s="104">
        <v>0</v>
      </c>
      <c r="T77" s="107">
        <f t="shared" si="19"/>
        <v>823.57199999999989</v>
      </c>
    </row>
    <row r="78" spans="1:20" s="68" customFormat="1" ht="103.5" outlineLevel="1" x14ac:dyDescent="0.3">
      <c r="A78" s="98" t="s">
        <v>857</v>
      </c>
      <c r="B78" s="99" t="s">
        <v>247</v>
      </c>
      <c r="C78" s="100" t="s">
        <v>365</v>
      </c>
      <c r="D78" s="101" t="s">
        <v>425</v>
      </c>
      <c r="E78" s="102" t="s">
        <v>146</v>
      </c>
      <c r="F78" s="101" t="s">
        <v>128</v>
      </c>
      <c r="G78" s="101" t="s">
        <v>137</v>
      </c>
      <c r="H78" s="103">
        <v>45193</v>
      </c>
      <c r="I78" s="103">
        <v>45197</v>
      </c>
      <c r="J78" s="102" t="s">
        <v>116</v>
      </c>
      <c r="K78" s="104">
        <f t="shared" ref="K78:K141" si="29">T78/Q78</f>
        <v>142.4102</v>
      </c>
      <c r="L78" s="104">
        <f t="shared" si="2"/>
        <v>499.815</v>
      </c>
      <c r="M78" s="104">
        <v>499.815</v>
      </c>
      <c r="N78" s="105">
        <v>0</v>
      </c>
      <c r="O78" s="106">
        <f t="shared" si="27"/>
        <v>4</v>
      </c>
      <c r="P78" s="104">
        <v>62.853999999999999</v>
      </c>
      <c r="Q78" s="106">
        <f t="shared" si="28"/>
        <v>5</v>
      </c>
      <c r="R78" s="104">
        <v>146.58000000000001</v>
      </c>
      <c r="S78" s="104">
        <v>2.802</v>
      </c>
      <c r="T78" s="107">
        <f t="shared" si="19"/>
        <v>712.05100000000004</v>
      </c>
    </row>
    <row r="79" spans="1:20" s="68" customFormat="1" ht="103.5" outlineLevel="1" x14ac:dyDescent="0.3">
      <c r="A79" s="98" t="s">
        <v>857</v>
      </c>
      <c r="B79" s="99" t="s">
        <v>248</v>
      </c>
      <c r="C79" s="100" t="s">
        <v>365</v>
      </c>
      <c r="D79" s="101" t="s">
        <v>426</v>
      </c>
      <c r="E79" s="102" t="s">
        <v>446</v>
      </c>
      <c r="F79" s="101" t="s">
        <v>128</v>
      </c>
      <c r="G79" s="101" t="s">
        <v>137</v>
      </c>
      <c r="H79" s="103">
        <v>45223</v>
      </c>
      <c r="I79" s="103">
        <v>45225</v>
      </c>
      <c r="J79" s="102" t="s">
        <v>116</v>
      </c>
      <c r="K79" s="104">
        <f t="shared" si="29"/>
        <v>180.11600000000001</v>
      </c>
      <c r="L79" s="104">
        <f t="shared" si="2"/>
        <v>420.97300000000001</v>
      </c>
      <c r="M79" s="104">
        <v>420.97300000000001</v>
      </c>
      <c r="N79" s="105">
        <v>0</v>
      </c>
      <c r="O79" s="106">
        <f t="shared" si="27"/>
        <v>2</v>
      </c>
      <c r="P79" s="104">
        <v>31.427</v>
      </c>
      <c r="Q79" s="106">
        <f t="shared" si="28"/>
        <v>3</v>
      </c>
      <c r="R79" s="104">
        <v>87.947999999999993</v>
      </c>
      <c r="S79" s="104">
        <v>0</v>
      </c>
      <c r="T79" s="107">
        <f t="shared" si="19"/>
        <v>540.34800000000007</v>
      </c>
    </row>
    <row r="80" spans="1:20" s="68" customFormat="1" ht="51.75" outlineLevel="1" x14ac:dyDescent="0.3">
      <c r="A80" s="98" t="s">
        <v>857</v>
      </c>
      <c r="B80" s="99" t="s">
        <v>858</v>
      </c>
      <c r="C80" s="100" t="s">
        <v>365</v>
      </c>
      <c r="D80" s="101" t="s">
        <v>193</v>
      </c>
      <c r="E80" s="102" t="s">
        <v>147</v>
      </c>
      <c r="F80" s="101" t="s">
        <v>128</v>
      </c>
      <c r="G80" s="101" t="s">
        <v>137</v>
      </c>
      <c r="H80" s="103">
        <v>45202</v>
      </c>
      <c r="I80" s="103">
        <v>45205</v>
      </c>
      <c r="J80" s="102" t="s">
        <v>110</v>
      </c>
      <c r="K80" s="104">
        <f t="shared" si="29"/>
        <v>188.44225000000003</v>
      </c>
      <c r="L80" s="104">
        <f t="shared" si="2"/>
        <v>322.93900000000002</v>
      </c>
      <c r="M80" s="104">
        <v>322.93900000000002</v>
      </c>
      <c r="N80" s="105">
        <v>0</v>
      </c>
      <c r="O80" s="106">
        <f t="shared" si="27"/>
        <v>3</v>
      </c>
      <c r="P80" s="104">
        <v>129.59200000000001</v>
      </c>
      <c r="Q80" s="106">
        <f t="shared" si="28"/>
        <v>4</v>
      </c>
      <c r="R80" s="104">
        <v>299.55200000000002</v>
      </c>
      <c r="S80" s="104">
        <v>1.6859999999999999</v>
      </c>
      <c r="T80" s="107">
        <f t="shared" si="19"/>
        <v>753.76900000000012</v>
      </c>
    </row>
    <row r="81" spans="1:20" s="68" customFormat="1" ht="69" outlineLevel="1" x14ac:dyDescent="0.3">
      <c r="A81" s="98" t="s">
        <v>857</v>
      </c>
      <c r="B81" s="99" t="s">
        <v>859</v>
      </c>
      <c r="C81" s="100" t="s">
        <v>365</v>
      </c>
      <c r="D81" s="101" t="s">
        <v>427</v>
      </c>
      <c r="E81" s="102" t="s">
        <v>444</v>
      </c>
      <c r="F81" s="101" t="s">
        <v>128</v>
      </c>
      <c r="G81" s="101" t="s">
        <v>137</v>
      </c>
      <c r="H81" s="103">
        <v>44987</v>
      </c>
      <c r="I81" s="103">
        <v>44988</v>
      </c>
      <c r="J81" s="102" t="s">
        <v>428</v>
      </c>
      <c r="K81" s="104">
        <f t="shared" si="29"/>
        <v>62.73</v>
      </c>
      <c r="L81" s="104">
        <f t="shared" si="2"/>
        <v>0</v>
      </c>
      <c r="M81" s="104">
        <v>0</v>
      </c>
      <c r="N81" s="105">
        <v>0</v>
      </c>
      <c r="O81" s="106">
        <f t="shared" si="27"/>
        <v>1</v>
      </c>
      <c r="P81" s="104">
        <v>125.46</v>
      </c>
      <c r="Q81" s="106">
        <f t="shared" si="28"/>
        <v>2</v>
      </c>
      <c r="R81" s="104">
        <v>0</v>
      </c>
      <c r="S81" s="104">
        <v>0</v>
      </c>
      <c r="T81" s="107">
        <f t="shared" si="19"/>
        <v>125.46</v>
      </c>
    </row>
    <row r="82" spans="1:20" s="68" customFormat="1" ht="51.75" outlineLevel="1" x14ac:dyDescent="0.3">
      <c r="A82" s="98" t="s">
        <v>857</v>
      </c>
      <c r="B82" s="99" t="s">
        <v>860</v>
      </c>
      <c r="C82" s="100" t="s">
        <v>365</v>
      </c>
      <c r="D82" s="101" t="s">
        <v>429</v>
      </c>
      <c r="E82" s="102" t="s">
        <v>144</v>
      </c>
      <c r="F82" s="101" t="s">
        <v>128</v>
      </c>
      <c r="G82" s="101" t="s">
        <v>137</v>
      </c>
      <c r="H82" s="103">
        <v>45116</v>
      </c>
      <c r="I82" s="103">
        <v>45118</v>
      </c>
      <c r="J82" s="102" t="s">
        <v>430</v>
      </c>
      <c r="K82" s="104">
        <f t="shared" si="29"/>
        <v>71.222333333333339</v>
      </c>
      <c r="L82" s="104">
        <f t="shared" si="2"/>
        <v>0</v>
      </c>
      <c r="M82" s="104">
        <v>0</v>
      </c>
      <c r="N82" s="105">
        <v>0</v>
      </c>
      <c r="O82" s="106">
        <f t="shared" si="27"/>
        <v>2</v>
      </c>
      <c r="P82" s="104">
        <v>213.667</v>
      </c>
      <c r="Q82" s="106">
        <f t="shared" si="28"/>
        <v>3</v>
      </c>
      <c r="R82" s="104">
        <v>0</v>
      </c>
      <c r="S82" s="104">
        <v>0</v>
      </c>
      <c r="T82" s="107">
        <f t="shared" si="19"/>
        <v>213.667</v>
      </c>
    </row>
    <row r="83" spans="1:20" s="68" customFormat="1" ht="51.75" outlineLevel="1" x14ac:dyDescent="0.3">
      <c r="A83" s="98" t="s">
        <v>857</v>
      </c>
      <c r="B83" s="99" t="s">
        <v>861</v>
      </c>
      <c r="C83" s="100" t="s">
        <v>365</v>
      </c>
      <c r="D83" s="101" t="s">
        <v>431</v>
      </c>
      <c r="E83" s="102" t="s">
        <v>145</v>
      </c>
      <c r="F83" s="101" t="s">
        <v>128</v>
      </c>
      <c r="G83" s="101" t="s">
        <v>137</v>
      </c>
      <c r="H83" s="103">
        <v>45116</v>
      </c>
      <c r="I83" s="103">
        <v>45119</v>
      </c>
      <c r="J83" s="102" t="s">
        <v>430</v>
      </c>
      <c r="K83" s="104">
        <f t="shared" si="29"/>
        <v>118.52500000000001</v>
      </c>
      <c r="L83" s="104">
        <f t="shared" si="2"/>
        <v>0</v>
      </c>
      <c r="M83" s="104">
        <v>0</v>
      </c>
      <c r="N83" s="105">
        <v>0</v>
      </c>
      <c r="O83" s="106">
        <f t="shared" si="27"/>
        <v>3</v>
      </c>
      <c r="P83" s="104">
        <v>474.1</v>
      </c>
      <c r="Q83" s="106">
        <f t="shared" si="28"/>
        <v>4</v>
      </c>
      <c r="R83" s="104">
        <v>0</v>
      </c>
      <c r="S83" s="104">
        <v>0</v>
      </c>
      <c r="T83" s="107">
        <f t="shared" si="19"/>
        <v>474.1</v>
      </c>
    </row>
    <row r="84" spans="1:20" s="68" customFormat="1" ht="69" outlineLevel="1" x14ac:dyDescent="0.3">
      <c r="A84" s="98" t="s">
        <v>857</v>
      </c>
      <c r="B84" s="99" t="s">
        <v>862</v>
      </c>
      <c r="C84" s="100" t="s">
        <v>365</v>
      </c>
      <c r="D84" s="101" t="s">
        <v>432</v>
      </c>
      <c r="E84" s="102" t="s">
        <v>200</v>
      </c>
      <c r="F84" s="101" t="s">
        <v>128</v>
      </c>
      <c r="G84" s="101" t="s">
        <v>137</v>
      </c>
      <c r="H84" s="103">
        <v>45214</v>
      </c>
      <c r="I84" s="103">
        <v>45219</v>
      </c>
      <c r="J84" s="102" t="s">
        <v>415</v>
      </c>
      <c r="K84" s="104">
        <f t="shared" si="29"/>
        <v>91.473333333333315</v>
      </c>
      <c r="L84" s="104">
        <f t="shared" si="2"/>
        <v>0</v>
      </c>
      <c r="M84" s="104">
        <v>0</v>
      </c>
      <c r="N84" s="105">
        <v>0</v>
      </c>
      <c r="O84" s="106">
        <f t="shared" si="27"/>
        <v>5</v>
      </c>
      <c r="P84" s="104">
        <v>202.83199999999999</v>
      </c>
      <c r="Q84" s="106">
        <f t="shared" si="28"/>
        <v>6</v>
      </c>
      <c r="R84" s="104">
        <v>346.00799999999998</v>
      </c>
      <c r="S84" s="104">
        <v>0</v>
      </c>
      <c r="T84" s="107">
        <f t="shared" si="19"/>
        <v>548.83999999999992</v>
      </c>
    </row>
    <row r="85" spans="1:20" s="68" customFormat="1" ht="51.75" outlineLevel="1" x14ac:dyDescent="0.3">
      <c r="A85" s="98" t="s">
        <v>857</v>
      </c>
      <c r="B85" s="99" t="s">
        <v>863</v>
      </c>
      <c r="C85" s="100" t="s">
        <v>365</v>
      </c>
      <c r="D85" s="101" t="s">
        <v>432</v>
      </c>
      <c r="E85" s="102" t="s">
        <v>145</v>
      </c>
      <c r="F85" s="101" t="s">
        <v>128</v>
      </c>
      <c r="G85" s="101" t="s">
        <v>137</v>
      </c>
      <c r="H85" s="103">
        <v>45214</v>
      </c>
      <c r="I85" s="103">
        <v>45215</v>
      </c>
      <c r="J85" s="102" t="s">
        <v>415</v>
      </c>
      <c r="K85" s="104">
        <f t="shared" si="29"/>
        <v>49.117000000000004</v>
      </c>
      <c r="L85" s="104">
        <f t="shared" si="2"/>
        <v>0</v>
      </c>
      <c r="M85" s="104">
        <v>0</v>
      </c>
      <c r="N85" s="105">
        <v>0</v>
      </c>
      <c r="O85" s="106">
        <f t="shared" si="27"/>
        <v>1</v>
      </c>
      <c r="P85" s="104">
        <v>40.566000000000003</v>
      </c>
      <c r="Q85" s="106">
        <f t="shared" si="28"/>
        <v>2</v>
      </c>
      <c r="R85" s="104">
        <v>57.667999999999999</v>
      </c>
      <c r="S85" s="104">
        <v>0</v>
      </c>
      <c r="T85" s="107">
        <f t="shared" si="19"/>
        <v>98.234000000000009</v>
      </c>
    </row>
    <row r="86" spans="1:20" s="68" customFormat="1" ht="51.75" outlineLevel="1" x14ac:dyDescent="0.3">
      <c r="A86" s="98" t="s">
        <v>857</v>
      </c>
      <c r="B86" s="99" t="s">
        <v>864</v>
      </c>
      <c r="C86" s="100" t="s">
        <v>365</v>
      </c>
      <c r="D86" s="101" t="s">
        <v>433</v>
      </c>
      <c r="E86" s="102" t="s">
        <v>144</v>
      </c>
      <c r="F86" s="101" t="s">
        <v>128</v>
      </c>
      <c r="G86" s="101" t="s">
        <v>137</v>
      </c>
      <c r="H86" s="103">
        <v>45214</v>
      </c>
      <c r="I86" s="103">
        <v>45215</v>
      </c>
      <c r="J86" s="102" t="s">
        <v>415</v>
      </c>
      <c r="K86" s="104">
        <f t="shared" si="29"/>
        <v>159.10950000000003</v>
      </c>
      <c r="L86" s="104">
        <f t="shared" si="2"/>
        <v>219.98500000000001</v>
      </c>
      <c r="M86" s="104">
        <v>219.98500000000001</v>
      </c>
      <c r="N86" s="105">
        <v>0</v>
      </c>
      <c r="O86" s="106">
        <f t="shared" si="27"/>
        <v>1</v>
      </c>
      <c r="P86" s="104">
        <v>40.566000000000003</v>
      </c>
      <c r="Q86" s="106">
        <f t="shared" si="28"/>
        <v>2</v>
      </c>
      <c r="R86" s="104">
        <v>57.667999999999999</v>
      </c>
      <c r="S86" s="104">
        <v>0</v>
      </c>
      <c r="T86" s="107">
        <f t="shared" si="19"/>
        <v>318.21900000000005</v>
      </c>
    </row>
    <row r="87" spans="1:20" s="68" customFormat="1" ht="69" outlineLevel="1" x14ac:dyDescent="0.3">
      <c r="A87" s="98" t="s">
        <v>857</v>
      </c>
      <c r="B87" s="99" t="s">
        <v>865</v>
      </c>
      <c r="C87" s="100" t="s">
        <v>365</v>
      </c>
      <c r="D87" s="101" t="s">
        <v>434</v>
      </c>
      <c r="E87" s="102" t="s">
        <v>144</v>
      </c>
      <c r="F87" s="101" t="s">
        <v>128</v>
      </c>
      <c r="G87" s="101" t="s">
        <v>137</v>
      </c>
      <c r="H87" s="103">
        <v>45216</v>
      </c>
      <c r="I87" s="103">
        <v>45218</v>
      </c>
      <c r="J87" s="102" t="s">
        <v>398</v>
      </c>
      <c r="K87" s="104">
        <f t="shared" si="29"/>
        <v>740.07833333333338</v>
      </c>
      <c r="L87" s="104">
        <f t="shared" si="2"/>
        <v>1928.6</v>
      </c>
      <c r="M87" s="104">
        <v>1928.6</v>
      </c>
      <c r="N87" s="105">
        <v>0</v>
      </c>
      <c r="O87" s="106">
        <f t="shared" si="27"/>
        <v>2</v>
      </c>
      <c r="P87" s="104">
        <v>140.108</v>
      </c>
      <c r="Q87" s="106">
        <f t="shared" si="28"/>
        <v>3</v>
      </c>
      <c r="R87" s="104">
        <v>151.52699999999999</v>
      </c>
      <c r="S87" s="104">
        <v>0</v>
      </c>
      <c r="T87" s="107">
        <f t="shared" si="19"/>
        <v>2220.2350000000001</v>
      </c>
    </row>
    <row r="88" spans="1:20" s="68" customFormat="1" ht="51.75" outlineLevel="1" x14ac:dyDescent="0.3">
      <c r="A88" s="98" t="s">
        <v>857</v>
      </c>
      <c r="B88" s="99" t="s">
        <v>866</v>
      </c>
      <c r="C88" s="100" t="s">
        <v>365</v>
      </c>
      <c r="D88" s="101" t="s">
        <v>435</v>
      </c>
      <c r="E88" s="102" t="s">
        <v>145</v>
      </c>
      <c r="F88" s="101" t="s">
        <v>128</v>
      </c>
      <c r="G88" s="101" t="s">
        <v>137</v>
      </c>
      <c r="H88" s="103">
        <v>45216</v>
      </c>
      <c r="I88" s="103">
        <v>45218</v>
      </c>
      <c r="J88" s="102" t="s">
        <v>785</v>
      </c>
      <c r="K88" s="104">
        <f t="shared" si="29"/>
        <v>34.839333333333336</v>
      </c>
      <c r="L88" s="104">
        <f t="shared" si="2"/>
        <v>0</v>
      </c>
      <c r="M88" s="104">
        <v>0</v>
      </c>
      <c r="N88" s="105">
        <v>0</v>
      </c>
      <c r="O88" s="106">
        <f t="shared" si="27"/>
        <v>2</v>
      </c>
      <c r="P88" s="104">
        <v>40.090000000000003</v>
      </c>
      <c r="Q88" s="106">
        <f t="shared" si="28"/>
        <v>3</v>
      </c>
      <c r="R88" s="104">
        <v>64.427999999999997</v>
      </c>
      <c r="S88" s="104">
        <v>0</v>
      </c>
      <c r="T88" s="107">
        <f t="shared" si="19"/>
        <v>104.518</v>
      </c>
    </row>
    <row r="89" spans="1:20" s="68" customFormat="1" ht="86.25" outlineLevel="1" x14ac:dyDescent="0.3">
      <c r="A89" s="98" t="s">
        <v>857</v>
      </c>
      <c r="B89" s="99" t="s">
        <v>867</v>
      </c>
      <c r="C89" s="100" t="s">
        <v>365</v>
      </c>
      <c r="D89" s="101" t="s">
        <v>436</v>
      </c>
      <c r="E89" s="102" t="s">
        <v>445</v>
      </c>
      <c r="F89" s="101" t="s">
        <v>128</v>
      </c>
      <c r="G89" s="101" t="s">
        <v>137</v>
      </c>
      <c r="H89" s="103">
        <v>45207</v>
      </c>
      <c r="I89" s="103">
        <v>45210</v>
      </c>
      <c r="J89" s="102" t="s">
        <v>108</v>
      </c>
      <c r="K89" s="104">
        <f t="shared" si="29"/>
        <v>30.580500000000001</v>
      </c>
      <c r="L89" s="104">
        <f t="shared" si="2"/>
        <v>78.573999999999998</v>
      </c>
      <c r="M89" s="104">
        <v>78.573999999999998</v>
      </c>
      <c r="N89" s="105">
        <v>0</v>
      </c>
      <c r="O89" s="106">
        <f t="shared" si="27"/>
        <v>3</v>
      </c>
      <c r="P89" s="104">
        <v>0</v>
      </c>
      <c r="Q89" s="106">
        <f t="shared" si="28"/>
        <v>4</v>
      </c>
      <c r="R89" s="104">
        <v>43.747999999999998</v>
      </c>
      <c r="S89" s="104">
        <v>0</v>
      </c>
      <c r="T89" s="107">
        <f t="shared" si="19"/>
        <v>122.322</v>
      </c>
    </row>
    <row r="90" spans="1:20" s="68" customFormat="1" ht="69" outlineLevel="1" x14ac:dyDescent="0.3">
      <c r="A90" s="98" t="s">
        <v>857</v>
      </c>
      <c r="B90" s="99" t="s">
        <v>868</v>
      </c>
      <c r="C90" s="100" t="s">
        <v>365</v>
      </c>
      <c r="D90" s="101" t="s">
        <v>436</v>
      </c>
      <c r="E90" s="102" t="s">
        <v>200</v>
      </c>
      <c r="F90" s="101" t="s">
        <v>128</v>
      </c>
      <c r="G90" s="101" t="s">
        <v>137</v>
      </c>
      <c r="H90" s="103">
        <v>45207</v>
      </c>
      <c r="I90" s="103">
        <v>45210</v>
      </c>
      <c r="J90" s="102" t="s">
        <v>108</v>
      </c>
      <c r="K90" s="104">
        <f t="shared" si="29"/>
        <v>30.580500000000001</v>
      </c>
      <c r="L90" s="104">
        <f t="shared" si="2"/>
        <v>78.573999999999998</v>
      </c>
      <c r="M90" s="104">
        <v>78.573999999999998</v>
      </c>
      <c r="N90" s="105">
        <v>0</v>
      </c>
      <c r="O90" s="106">
        <f t="shared" si="27"/>
        <v>3</v>
      </c>
      <c r="P90" s="104">
        <v>0</v>
      </c>
      <c r="Q90" s="106">
        <f t="shared" si="28"/>
        <v>4</v>
      </c>
      <c r="R90" s="104">
        <v>43.747999999999998</v>
      </c>
      <c r="S90" s="104">
        <v>0</v>
      </c>
      <c r="T90" s="107">
        <f t="shared" si="19"/>
        <v>122.322</v>
      </c>
    </row>
    <row r="91" spans="1:20" s="68" customFormat="1" ht="86.25" outlineLevel="1" x14ac:dyDescent="0.3">
      <c r="A91" s="98" t="s">
        <v>857</v>
      </c>
      <c r="B91" s="99" t="s">
        <v>869</v>
      </c>
      <c r="C91" s="100" t="s">
        <v>365</v>
      </c>
      <c r="D91" s="101" t="s">
        <v>437</v>
      </c>
      <c r="E91" s="102" t="s">
        <v>144</v>
      </c>
      <c r="F91" s="101" t="s">
        <v>128</v>
      </c>
      <c r="G91" s="101" t="s">
        <v>137</v>
      </c>
      <c r="H91" s="103">
        <v>45224</v>
      </c>
      <c r="I91" s="103">
        <v>45226</v>
      </c>
      <c r="J91" s="102" t="s">
        <v>113</v>
      </c>
      <c r="K91" s="104">
        <f t="shared" si="29"/>
        <v>232.40166666666664</v>
      </c>
      <c r="L91" s="104">
        <f t="shared" si="2"/>
        <v>311.69799999999998</v>
      </c>
      <c r="M91" s="104">
        <v>311.69799999999998</v>
      </c>
      <c r="N91" s="105">
        <v>0</v>
      </c>
      <c r="O91" s="106">
        <f t="shared" si="27"/>
        <v>2</v>
      </c>
      <c r="P91" s="104">
        <v>237.23500000000001</v>
      </c>
      <c r="Q91" s="106">
        <f t="shared" si="28"/>
        <v>3</v>
      </c>
      <c r="R91" s="104">
        <v>148.27199999999999</v>
      </c>
      <c r="S91" s="104">
        <v>0</v>
      </c>
      <c r="T91" s="107">
        <f t="shared" si="19"/>
        <v>697.20499999999993</v>
      </c>
    </row>
    <row r="92" spans="1:20" s="68" customFormat="1" ht="51.75" outlineLevel="1" x14ac:dyDescent="0.3">
      <c r="A92" s="98" t="s">
        <v>857</v>
      </c>
      <c r="B92" s="99" t="s">
        <v>870</v>
      </c>
      <c r="C92" s="100" t="s">
        <v>365</v>
      </c>
      <c r="D92" s="101" t="s">
        <v>438</v>
      </c>
      <c r="E92" s="102" t="s">
        <v>145</v>
      </c>
      <c r="F92" s="101" t="s">
        <v>128</v>
      </c>
      <c r="G92" s="101" t="s">
        <v>137</v>
      </c>
      <c r="H92" s="103">
        <v>45222</v>
      </c>
      <c r="I92" s="103">
        <v>45225</v>
      </c>
      <c r="J92" s="102" t="s">
        <v>357</v>
      </c>
      <c r="K92" s="104">
        <f t="shared" si="29"/>
        <v>144.958</v>
      </c>
      <c r="L92" s="104">
        <f t="shared" si="2"/>
        <v>282.084</v>
      </c>
      <c r="M92" s="104">
        <v>282.084</v>
      </c>
      <c r="N92" s="105">
        <v>0</v>
      </c>
      <c r="O92" s="106">
        <f t="shared" si="27"/>
        <v>3</v>
      </c>
      <c r="P92" s="104">
        <v>141.03899999999999</v>
      </c>
      <c r="Q92" s="106">
        <f t="shared" si="28"/>
        <v>4</v>
      </c>
      <c r="R92" s="104">
        <v>156.709</v>
      </c>
      <c r="S92" s="104">
        <v>0</v>
      </c>
      <c r="T92" s="107">
        <f t="shared" si="19"/>
        <v>579.83199999999999</v>
      </c>
    </row>
    <row r="93" spans="1:20" s="68" customFormat="1" ht="86.25" outlineLevel="1" x14ac:dyDescent="0.3">
      <c r="A93" s="98" t="s">
        <v>857</v>
      </c>
      <c r="B93" s="99" t="s">
        <v>871</v>
      </c>
      <c r="C93" s="100" t="s">
        <v>365</v>
      </c>
      <c r="D93" s="101" t="s">
        <v>439</v>
      </c>
      <c r="E93" s="102" t="s">
        <v>444</v>
      </c>
      <c r="F93" s="101" t="s">
        <v>128</v>
      </c>
      <c r="G93" s="101" t="s">
        <v>137</v>
      </c>
      <c r="H93" s="103">
        <v>45224</v>
      </c>
      <c r="I93" s="103">
        <v>45227</v>
      </c>
      <c r="J93" s="102" t="s">
        <v>113</v>
      </c>
      <c r="K93" s="104">
        <f t="shared" si="29"/>
        <v>221.54874999999998</v>
      </c>
      <c r="L93" s="104">
        <f t="shared" si="2"/>
        <v>334.99900000000002</v>
      </c>
      <c r="M93" s="104">
        <v>334.99900000000002</v>
      </c>
      <c r="N93" s="105">
        <v>0</v>
      </c>
      <c r="O93" s="106">
        <f t="shared" si="27"/>
        <v>3</v>
      </c>
      <c r="P93" s="104">
        <v>353.50099999999998</v>
      </c>
      <c r="Q93" s="106">
        <f t="shared" si="28"/>
        <v>4</v>
      </c>
      <c r="R93" s="104">
        <v>197.69499999999999</v>
      </c>
      <c r="S93" s="104">
        <v>0</v>
      </c>
      <c r="T93" s="107">
        <f t="shared" si="19"/>
        <v>886.19499999999994</v>
      </c>
    </row>
    <row r="94" spans="1:20" s="68" customFormat="1" ht="69" outlineLevel="1" x14ac:dyDescent="0.3">
      <c r="A94" s="98" t="s">
        <v>857</v>
      </c>
      <c r="B94" s="99" t="s">
        <v>872</v>
      </c>
      <c r="C94" s="100" t="s">
        <v>365</v>
      </c>
      <c r="D94" s="101" t="s">
        <v>440</v>
      </c>
      <c r="E94" s="102" t="s">
        <v>200</v>
      </c>
      <c r="F94" s="101" t="s">
        <v>128</v>
      </c>
      <c r="G94" s="101" t="s">
        <v>137</v>
      </c>
      <c r="H94" s="103">
        <v>45214</v>
      </c>
      <c r="I94" s="103">
        <v>45219</v>
      </c>
      <c r="J94" s="102" t="s">
        <v>415</v>
      </c>
      <c r="K94" s="104">
        <f t="shared" si="29"/>
        <v>44.249333333333333</v>
      </c>
      <c r="L94" s="104">
        <f t="shared" si="2"/>
        <v>129</v>
      </c>
      <c r="M94" s="104">
        <v>129</v>
      </c>
      <c r="N94" s="105">
        <v>0</v>
      </c>
      <c r="O94" s="106">
        <f t="shared" si="27"/>
        <v>5</v>
      </c>
      <c r="P94" s="104">
        <v>136.49600000000001</v>
      </c>
      <c r="Q94" s="106">
        <f t="shared" si="28"/>
        <v>6</v>
      </c>
      <c r="R94" s="104">
        <v>0</v>
      </c>
      <c r="S94" s="104">
        <v>0</v>
      </c>
      <c r="T94" s="107">
        <f t="shared" si="19"/>
        <v>265.49599999999998</v>
      </c>
    </row>
    <row r="95" spans="1:20" s="68" customFormat="1" ht="51.75" outlineLevel="1" x14ac:dyDescent="0.3">
      <c r="A95" s="98" t="s">
        <v>857</v>
      </c>
      <c r="B95" s="99" t="s">
        <v>873</v>
      </c>
      <c r="C95" s="100" t="s">
        <v>365</v>
      </c>
      <c r="D95" s="101" t="s">
        <v>440</v>
      </c>
      <c r="E95" s="102" t="s">
        <v>145</v>
      </c>
      <c r="F95" s="101" t="s">
        <v>128</v>
      </c>
      <c r="G95" s="101" t="s">
        <v>137</v>
      </c>
      <c r="H95" s="103">
        <v>45214</v>
      </c>
      <c r="I95" s="103">
        <v>45219</v>
      </c>
      <c r="J95" s="102" t="s">
        <v>415</v>
      </c>
      <c r="K95" s="104">
        <f t="shared" si="29"/>
        <v>0</v>
      </c>
      <c r="L95" s="104">
        <f t="shared" si="2"/>
        <v>0</v>
      </c>
      <c r="M95" s="104">
        <v>0</v>
      </c>
      <c r="N95" s="105">
        <v>0</v>
      </c>
      <c r="O95" s="106">
        <f t="shared" si="27"/>
        <v>5</v>
      </c>
      <c r="P95" s="104">
        <v>0</v>
      </c>
      <c r="Q95" s="106">
        <f t="shared" si="28"/>
        <v>6</v>
      </c>
      <c r="R95" s="104">
        <v>0</v>
      </c>
      <c r="S95" s="104">
        <v>0</v>
      </c>
      <c r="T95" s="107">
        <f t="shared" si="19"/>
        <v>0</v>
      </c>
    </row>
    <row r="96" spans="1:20" s="68" customFormat="1" ht="51.75" outlineLevel="1" x14ac:dyDescent="0.3">
      <c r="A96" s="98" t="s">
        <v>857</v>
      </c>
      <c r="B96" s="99" t="s">
        <v>874</v>
      </c>
      <c r="C96" s="100" t="s">
        <v>365</v>
      </c>
      <c r="D96" s="101" t="s">
        <v>435</v>
      </c>
      <c r="E96" s="102" t="s">
        <v>145</v>
      </c>
      <c r="F96" s="101" t="s">
        <v>128</v>
      </c>
      <c r="G96" s="101" t="s">
        <v>137</v>
      </c>
      <c r="H96" s="103">
        <v>45216</v>
      </c>
      <c r="I96" s="103">
        <v>45218</v>
      </c>
      <c r="J96" s="102" t="s">
        <v>785</v>
      </c>
      <c r="K96" s="104">
        <f t="shared" si="29"/>
        <v>117.70066666666668</v>
      </c>
      <c r="L96" s="104">
        <f t="shared" si="2"/>
        <v>325.75200000000001</v>
      </c>
      <c r="M96" s="104">
        <v>325.75200000000001</v>
      </c>
      <c r="N96" s="105">
        <v>0</v>
      </c>
      <c r="O96" s="106">
        <f t="shared" si="27"/>
        <v>2</v>
      </c>
      <c r="P96" s="104">
        <v>27.35</v>
      </c>
      <c r="Q96" s="106">
        <f t="shared" si="28"/>
        <v>3</v>
      </c>
      <c r="R96" s="104">
        <v>0</v>
      </c>
      <c r="S96" s="104">
        <v>0</v>
      </c>
      <c r="T96" s="107">
        <f t="shared" si="19"/>
        <v>353.10200000000003</v>
      </c>
    </row>
    <row r="97" spans="1:20" s="68" customFormat="1" ht="51.75" outlineLevel="1" x14ac:dyDescent="0.3">
      <c r="A97" s="98" t="s">
        <v>857</v>
      </c>
      <c r="B97" s="99" t="s">
        <v>875</v>
      </c>
      <c r="C97" s="100" t="s">
        <v>365</v>
      </c>
      <c r="D97" s="101" t="s">
        <v>441</v>
      </c>
      <c r="E97" s="102" t="s">
        <v>147</v>
      </c>
      <c r="F97" s="101" t="s">
        <v>128</v>
      </c>
      <c r="G97" s="101" t="s">
        <v>137</v>
      </c>
      <c r="H97" s="103">
        <v>45225</v>
      </c>
      <c r="I97" s="103">
        <v>45225</v>
      </c>
      <c r="J97" s="102" t="s">
        <v>139</v>
      </c>
      <c r="K97" s="104">
        <f t="shared" si="29"/>
        <v>30.594000000000001</v>
      </c>
      <c r="L97" s="104">
        <f t="shared" si="2"/>
        <v>0</v>
      </c>
      <c r="M97" s="104">
        <v>0</v>
      </c>
      <c r="N97" s="105">
        <v>0</v>
      </c>
      <c r="O97" s="106">
        <f t="shared" si="27"/>
        <v>0</v>
      </c>
      <c r="P97" s="104">
        <v>0</v>
      </c>
      <c r="Q97" s="106">
        <f t="shared" si="28"/>
        <v>1</v>
      </c>
      <c r="R97" s="104">
        <v>30.594000000000001</v>
      </c>
      <c r="S97" s="104">
        <v>0</v>
      </c>
      <c r="T97" s="107">
        <f t="shared" si="19"/>
        <v>30.594000000000001</v>
      </c>
    </row>
    <row r="98" spans="1:20" s="68" customFormat="1" ht="69" outlineLevel="1" x14ac:dyDescent="0.3">
      <c r="A98" s="98" t="s">
        <v>857</v>
      </c>
      <c r="B98" s="99" t="s">
        <v>876</v>
      </c>
      <c r="C98" s="100" t="s">
        <v>365</v>
      </c>
      <c r="D98" s="101" t="s">
        <v>442</v>
      </c>
      <c r="E98" s="102" t="s">
        <v>443</v>
      </c>
      <c r="F98" s="101" t="s">
        <v>128</v>
      </c>
      <c r="G98" s="101" t="s">
        <v>137</v>
      </c>
      <c r="H98" s="103">
        <v>45233</v>
      </c>
      <c r="I98" s="103">
        <v>45237</v>
      </c>
      <c r="J98" s="102" t="s">
        <v>453</v>
      </c>
      <c r="K98" s="104">
        <f t="shared" si="29"/>
        <v>36.617399999999996</v>
      </c>
      <c r="L98" s="104">
        <f t="shared" si="2"/>
        <v>0</v>
      </c>
      <c r="M98" s="104">
        <v>0</v>
      </c>
      <c r="N98" s="105">
        <v>0</v>
      </c>
      <c r="O98" s="106">
        <f t="shared" si="27"/>
        <v>4</v>
      </c>
      <c r="P98" s="104">
        <v>0</v>
      </c>
      <c r="Q98" s="106">
        <f t="shared" si="28"/>
        <v>5</v>
      </c>
      <c r="R98" s="104">
        <v>183.08699999999999</v>
      </c>
      <c r="S98" s="104">
        <v>0</v>
      </c>
      <c r="T98" s="107">
        <f t="shared" si="19"/>
        <v>183.08699999999999</v>
      </c>
    </row>
    <row r="99" spans="1:20" s="68" customFormat="1" ht="69" outlineLevel="1" x14ac:dyDescent="0.3">
      <c r="A99" s="98" t="s">
        <v>857</v>
      </c>
      <c r="B99" s="99" t="s">
        <v>877</v>
      </c>
      <c r="C99" s="100" t="s">
        <v>365</v>
      </c>
      <c r="D99" s="101" t="s">
        <v>442</v>
      </c>
      <c r="E99" s="102" t="s">
        <v>147</v>
      </c>
      <c r="F99" s="101" t="s">
        <v>128</v>
      </c>
      <c r="G99" s="101" t="s">
        <v>137</v>
      </c>
      <c r="H99" s="103">
        <v>45233</v>
      </c>
      <c r="I99" s="103">
        <v>45237</v>
      </c>
      <c r="J99" s="102" t="s">
        <v>453</v>
      </c>
      <c r="K99" s="104">
        <f t="shared" si="29"/>
        <v>29.294</v>
      </c>
      <c r="L99" s="104">
        <f t="shared" si="2"/>
        <v>0</v>
      </c>
      <c r="M99" s="104">
        <v>0</v>
      </c>
      <c r="N99" s="105">
        <v>0</v>
      </c>
      <c r="O99" s="106">
        <f t="shared" si="27"/>
        <v>4</v>
      </c>
      <c r="P99" s="104">
        <v>0</v>
      </c>
      <c r="Q99" s="106">
        <f t="shared" si="28"/>
        <v>5</v>
      </c>
      <c r="R99" s="104">
        <v>146.47</v>
      </c>
      <c r="S99" s="104">
        <v>0</v>
      </c>
      <c r="T99" s="107">
        <f t="shared" si="19"/>
        <v>146.47</v>
      </c>
    </row>
    <row r="100" spans="1:20" s="68" customFormat="1" ht="120.75" outlineLevel="1" x14ac:dyDescent="0.3">
      <c r="A100" s="98" t="s">
        <v>857</v>
      </c>
      <c r="B100" s="99" t="s">
        <v>878</v>
      </c>
      <c r="C100" s="100" t="s">
        <v>365</v>
      </c>
      <c r="D100" s="101" t="s">
        <v>442</v>
      </c>
      <c r="E100" s="102" t="s">
        <v>454</v>
      </c>
      <c r="F100" s="101" t="s">
        <v>128</v>
      </c>
      <c r="G100" s="101" t="s">
        <v>137</v>
      </c>
      <c r="H100" s="103">
        <v>45233</v>
      </c>
      <c r="I100" s="103">
        <v>45237</v>
      </c>
      <c r="J100" s="102" t="s">
        <v>453</v>
      </c>
      <c r="K100" s="104">
        <f t="shared" si="29"/>
        <v>51.264400000000002</v>
      </c>
      <c r="L100" s="104">
        <f t="shared" si="2"/>
        <v>0</v>
      </c>
      <c r="M100" s="104">
        <v>0</v>
      </c>
      <c r="N100" s="105">
        <v>0</v>
      </c>
      <c r="O100" s="106">
        <f t="shared" si="27"/>
        <v>4</v>
      </c>
      <c r="P100" s="104">
        <v>0</v>
      </c>
      <c r="Q100" s="106">
        <f t="shared" si="28"/>
        <v>5</v>
      </c>
      <c r="R100" s="104">
        <v>256.322</v>
      </c>
      <c r="S100" s="104">
        <v>0</v>
      </c>
      <c r="T100" s="107">
        <f t="shared" si="19"/>
        <v>256.322</v>
      </c>
    </row>
    <row r="101" spans="1:20" s="68" customFormat="1" ht="51.75" outlineLevel="1" x14ac:dyDescent="0.3">
      <c r="A101" s="98" t="s">
        <v>857</v>
      </c>
      <c r="B101" s="99" t="s">
        <v>879</v>
      </c>
      <c r="C101" s="100" t="s">
        <v>365</v>
      </c>
      <c r="D101" s="101" t="s">
        <v>455</v>
      </c>
      <c r="E101" s="102" t="s">
        <v>444</v>
      </c>
      <c r="F101" s="101" t="s">
        <v>128</v>
      </c>
      <c r="G101" s="101" t="s">
        <v>137</v>
      </c>
      <c r="H101" s="103">
        <v>45228</v>
      </c>
      <c r="I101" s="103">
        <v>45231</v>
      </c>
      <c r="J101" s="102" t="s">
        <v>108</v>
      </c>
      <c r="K101" s="104">
        <f t="shared" si="29"/>
        <v>38.045249999999996</v>
      </c>
      <c r="L101" s="104">
        <f t="shared" si="2"/>
        <v>107.113</v>
      </c>
      <c r="M101" s="104">
        <v>107.113</v>
      </c>
      <c r="N101" s="105">
        <v>0</v>
      </c>
      <c r="O101" s="106">
        <f t="shared" si="27"/>
        <v>3</v>
      </c>
      <c r="P101" s="104">
        <v>0</v>
      </c>
      <c r="Q101" s="106">
        <f t="shared" si="28"/>
        <v>4</v>
      </c>
      <c r="R101" s="104">
        <v>45.067999999999998</v>
      </c>
      <c r="S101" s="104">
        <v>0</v>
      </c>
      <c r="T101" s="107">
        <f t="shared" si="19"/>
        <v>152.18099999999998</v>
      </c>
    </row>
    <row r="102" spans="1:20" s="68" customFormat="1" ht="120.75" outlineLevel="1" x14ac:dyDescent="0.3">
      <c r="A102" s="98" t="s">
        <v>857</v>
      </c>
      <c r="B102" s="99" t="s">
        <v>880</v>
      </c>
      <c r="C102" s="100" t="s">
        <v>365</v>
      </c>
      <c r="D102" s="101" t="s">
        <v>456</v>
      </c>
      <c r="E102" s="102" t="s">
        <v>457</v>
      </c>
      <c r="F102" s="101" t="s">
        <v>128</v>
      </c>
      <c r="G102" s="101" t="s">
        <v>137</v>
      </c>
      <c r="H102" s="103">
        <v>45224</v>
      </c>
      <c r="I102" s="103">
        <v>45226</v>
      </c>
      <c r="J102" s="102" t="s">
        <v>113</v>
      </c>
      <c r="K102" s="104">
        <f t="shared" si="29"/>
        <v>195.75300000000001</v>
      </c>
      <c r="L102" s="104">
        <f t="shared" si="2"/>
        <v>328.68299999999999</v>
      </c>
      <c r="M102" s="104">
        <v>328.68299999999999</v>
      </c>
      <c r="N102" s="105">
        <v>0</v>
      </c>
      <c r="O102" s="106">
        <f t="shared" si="27"/>
        <v>2</v>
      </c>
      <c r="P102" s="104">
        <v>110.09399999999999</v>
      </c>
      <c r="Q102" s="106">
        <f t="shared" si="28"/>
        <v>3</v>
      </c>
      <c r="R102" s="104">
        <v>148.482</v>
      </c>
      <c r="S102" s="104">
        <v>0</v>
      </c>
      <c r="T102" s="107">
        <f t="shared" si="19"/>
        <v>587.25900000000001</v>
      </c>
    </row>
    <row r="103" spans="1:20" s="68" customFormat="1" ht="51.75" outlineLevel="1" x14ac:dyDescent="0.3">
      <c r="A103" s="98" t="s">
        <v>857</v>
      </c>
      <c r="B103" s="99" t="s">
        <v>881</v>
      </c>
      <c r="C103" s="100" t="s">
        <v>365</v>
      </c>
      <c r="D103" s="101" t="s">
        <v>458</v>
      </c>
      <c r="E103" s="102" t="s">
        <v>145</v>
      </c>
      <c r="F103" s="101" t="s">
        <v>128</v>
      </c>
      <c r="G103" s="101" t="s">
        <v>137</v>
      </c>
      <c r="H103" s="103">
        <v>45224</v>
      </c>
      <c r="I103" s="103">
        <v>45226</v>
      </c>
      <c r="J103" s="102" t="s">
        <v>116</v>
      </c>
      <c r="K103" s="104">
        <f t="shared" si="29"/>
        <v>218.41666666666666</v>
      </c>
      <c r="L103" s="104">
        <f t="shared" si="2"/>
        <v>497.779</v>
      </c>
      <c r="M103" s="104">
        <v>497.779</v>
      </c>
      <c r="N103" s="105">
        <v>0</v>
      </c>
      <c r="O103" s="106">
        <f t="shared" si="27"/>
        <v>2</v>
      </c>
      <c r="P103" s="104">
        <v>122.072</v>
      </c>
      <c r="Q103" s="106">
        <f t="shared" si="28"/>
        <v>3</v>
      </c>
      <c r="R103" s="104">
        <v>35.399000000000001</v>
      </c>
      <c r="S103" s="104">
        <v>0</v>
      </c>
      <c r="T103" s="107">
        <f t="shared" si="19"/>
        <v>655.25</v>
      </c>
    </row>
    <row r="104" spans="1:20" s="68" customFormat="1" ht="103.5" outlineLevel="1" x14ac:dyDescent="0.3">
      <c r="A104" s="98" t="s">
        <v>857</v>
      </c>
      <c r="B104" s="99" t="s">
        <v>882</v>
      </c>
      <c r="C104" s="100" t="s">
        <v>365</v>
      </c>
      <c r="D104" s="101" t="s">
        <v>459</v>
      </c>
      <c r="E104" s="102" t="s">
        <v>460</v>
      </c>
      <c r="F104" s="101" t="s">
        <v>128</v>
      </c>
      <c r="G104" s="101" t="s">
        <v>137</v>
      </c>
      <c r="H104" s="103">
        <v>45233</v>
      </c>
      <c r="I104" s="103">
        <v>45239</v>
      </c>
      <c r="J104" s="102" t="s">
        <v>453</v>
      </c>
      <c r="K104" s="104">
        <f t="shared" si="29"/>
        <v>36.601999999999997</v>
      </c>
      <c r="L104" s="104">
        <f t="shared" si="2"/>
        <v>0</v>
      </c>
      <c r="M104" s="104">
        <v>0</v>
      </c>
      <c r="N104" s="105">
        <v>0</v>
      </c>
      <c r="O104" s="106">
        <f t="shared" si="27"/>
        <v>6</v>
      </c>
      <c r="P104" s="104">
        <v>0</v>
      </c>
      <c r="Q104" s="106">
        <f t="shared" si="28"/>
        <v>7</v>
      </c>
      <c r="R104" s="104">
        <v>256.214</v>
      </c>
      <c r="S104" s="104">
        <v>0</v>
      </c>
      <c r="T104" s="107">
        <f t="shared" si="19"/>
        <v>256.214</v>
      </c>
    </row>
    <row r="105" spans="1:20" s="68" customFormat="1" ht="86.25" outlineLevel="1" x14ac:dyDescent="0.3">
      <c r="A105" s="98" t="s">
        <v>857</v>
      </c>
      <c r="B105" s="99" t="s">
        <v>883</v>
      </c>
      <c r="C105" s="100" t="s">
        <v>365</v>
      </c>
      <c r="D105" s="101" t="s">
        <v>461</v>
      </c>
      <c r="E105" s="102" t="s">
        <v>445</v>
      </c>
      <c r="F105" s="101" t="s">
        <v>128</v>
      </c>
      <c r="G105" s="101" t="s">
        <v>137</v>
      </c>
      <c r="H105" s="103">
        <v>45235</v>
      </c>
      <c r="I105" s="103">
        <v>45245</v>
      </c>
      <c r="J105" s="102" t="s">
        <v>786</v>
      </c>
      <c r="K105" s="104">
        <f t="shared" si="29"/>
        <v>135.76963636363635</v>
      </c>
      <c r="L105" s="104">
        <f t="shared" si="2"/>
        <v>699.88199999999995</v>
      </c>
      <c r="M105" s="104">
        <v>699.88199999999995</v>
      </c>
      <c r="N105" s="105">
        <v>0</v>
      </c>
      <c r="O105" s="106">
        <f t="shared" si="27"/>
        <v>10</v>
      </c>
      <c r="P105" s="104">
        <v>556.476</v>
      </c>
      <c r="Q105" s="106">
        <f t="shared" si="28"/>
        <v>11</v>
      </c>
      <c r="R105" s="104">
        <v>208.35</v>
      </c>
      <c r="S105" s="104">
        <v>28.757999999999999</v>
      </c>
      <c r="T105" s="107">
        <f t="shared" si="19"/>
        <v>1493.4659999999999</v>
      </c>
    </row>
    <row r="106" spans="1:20" s="68" customFormat="1" ht="34.5" outlineLevel="1" x14ac:dyDescent="0.3">
      <c r="A106" s="98" t="s">
        <v>857</v>
      </c>
      <c r="B106" s="99" t="s">
        <v>884</v>
      </c>
      <c r="C106" s="100" t="s">
        <v>365</v>
      </c>
      <c r="D106" s="101" t="s">
        <v>462</v>
      </c>
      <c r="E106" s="102" t="s">
        <v>144</v>
      </c>
      <c r="F106" s="101" t="s">
        <v>128</v>
      </c>
      <c r="G106" s="101" t="s">
        <v>137</v>
      </c>
      <c r="H106" s="103">
        <v>45242</v>
      </c>
      <c r="I106" s="103">
        <v>45245</v>
      </c>
      <c r="J106" s="102" t="s">
        <v>787</v>
      </c>
      <c r="K106" s="104">
        <f t="shared" si="29"/>
        <v>454.76775000000004</v>
      </c>
      <c r="L106" s="104">
        <f t="shared" si="2"/>
        <v>1397.2950000000001</v>
      </c>
      <c r="M106" s="104">
        <v>1397.2950000000001</v>
      </c>
      <c r="N106" s="105">
        <v>0</v>
      </c>
      <c r="O106" s="106">
        <f t="shared" si="27"/>
        <v>3</v>
      </c>
      <c r="P106" s="104">
        <v>183.57300000000001</v>
      </c>
      <c r="Q106" s="106">
        <f t="shared" si="28"/>
        <v>4</v>
      </c>
      <c r="R106" s="104">
        <v>123.19199999999999</v>
      </c>
      <c r="S106" s="104">
        <v>115.011</v>
      </c>
      <c r="T106" s="107">
        <f t="shared" ref="T106:T169" si="30">L106+P106+R106+S106</f>
        <v>1819.0710000000001</v>
      </c>
    </row>
    <row r="107" spans="1:20" s="68" customFormat="1" ht="51.75" outlineLevel="1" x14ac:dyDescent="0.3">
      <c r="A107" s="98" t="s">
        <v>857</v>
      </c>
      <c r="B107" s="99" t="s">
        <v>885</v>
      </c>
      <c r="C107" s="100" t="s">
        <v>365</v>
      </c>
      <c r="D107" s="101" t="s">
        <v>463</v>
      </c>
      <c r="E107" s="102" t="s">
        <v>145</v>
      </c>
      <c r="F107" s="101" t="s">
        <v>128</v>
      </c>
      <c r="G107" s="101" t="s">
        <v>137</v>
      </c>
      <c r="H107" s="103">
        <v>45242</v>
      </c>
      <c r="I107" s="103">
        <v>45245</v>
      </c>
      <c r="J107" s="102" t="s">
        <v>787</v>
      </c>
      <c r="K107" s="104">
        <f t="shared" si="29"/>
        <v>445.88100000000003</v>
      </c>
      <c r="L107" s="104">
        <f t="shared" si="2"/>
        <v>1397.2950000000001</v>
      </c>
      <c r="M107" s="104">
        <v>1397.2950000000001</v>
      </c>
      <c r="N107" s="105">
        <v>0</v>
      </c>
      <c r="O107" s="106">
        <f t="shared" si="27"/>
        <v>3</v>
      </c>
      <c r="P107" s="104">
        <v>210.148</v>
      </c>
      <c r="Q107" s="106">
        <f t="shared" si="28"/>
        <v>4</v>
      </c>
      <c r="R107" s="104">
        <v>123.26600000000001</v>
      </c>
      <c r="S107" s="104">
        <v>52.814999999999998</v>
      </c>
      <c r="T107" s="107">
        <f t="shared" si="30"/>
        <v>1783.5240000000001</v>
      </c>
    </row>
    <row r="108" spans="1:20" s="68" customFormat="1" ht="120.75" outlineLevel="1" x14ac:dyDescent="0.3">
      <c r="A108" s="98" t="s">
        <v>857</v>
      </c>
      <c r="B108" s="99" t="s">
        <v>886</v>
      </c>
      <c r="C108" s="100" t="s">
        <v>365</v>
      </c>
      <c r="D108" s="101" t="s">
        <v>464</v>
      </c>
      <c r="E108" s="102" t="s">
        <v>465</v>
      </c>
      <c r="F108" s="101" t="s">
        <v>128</v>
      </c>
      <c r="G108" s="101" t="s">
        <v>137</v>
      </c>
      <c r="H108" s="103">
        <v>45245</v>
      </c>
      <c r="I108" s="103">
        <v>45248</v>
      </c>
      <c r="J108" s="102" t="s">
        <v>235</v>
      </c>
      <c r="K108" s="104">
        <f t="shared" si="29"/>
        <v>97.941000000000003</v>
      </c>
      <c r="L108" s="104">
        <f t="shared" si="2"/>
        <v>155.81800000000001</v>
      </c>
      <c r="M108" s="104">
        <v>155.81800000000001</v>
      </c>
      <c r="N108" s="105">
        <v>0</v>
      </c>
      <c r="O108" s="106">
        <f t="shared" si="27"/>
        <v>3</v>
      </c>
      <c r="P108" s="104">
        <v>97.248999999999995</v>
      </c>
      <c r="Q108" s="106">
        <f t="shared" si="28"/>
        <v>4</v>
      </c>
      <c r="R108" s="104">
        <v>138.697</v>
      </c>
      <c r="S108" s="104">
        <v>0</v>
      </c>
      <c r="T108" s="107">
        <f t="shared" si="30"/>
        <v>391.76400000000001</v>
      </c>
    </row>
    <row r="109" spans="1:20" s="68" customFormat="1" ht="120.75" outlineLevel="1" x14ac:dyDescent="0.3">
      <c r="A109" s="98" t="s">
        <v>857</v>
      </c>
      <c r="B109" s="99" t="s">
        <v>887</v>
      </c>
      <c r="C109" s="100" t="s">
        <v>365</v>
      </c>
      <c r="D109" s="101" t="s">
        <v>464</v>
      </c>
      <c r="E109" s="102" t="s">
        <v>466</v>
      </c>
      <c r="F109" s="101" t="s">
        <v>128</v>
      </c>
      <c r="G109" s="101" t="s">
        <v>137</v>
      </c>
      <c r="H109" s="103">
        <v>45245</v>
      </c>
      <c r="I109" s="103">
        <v>45248</v>
      </c>
      <c r="J109" s="102" t="s">
        <v>235</v>
      </c>
      <c r="K109" s="104">
        <f t="shared" si="29"/>
        <v>97.941000000000003</v>
      </c>
      <c r="L109" s="104">
        <f t="shared" si="2"/>
        <v>155.81800000000001</v>
      </c>
      <c r="M109" s="104">
        <v>155.81800000000001</v>
      </c>
      <c r="N109" s="105">
        <v>0</v>
      </c>
      <c r="O109" s="106">
        <f t="shared" si="27"/>
        <v>3</v>
      </c>
      <c r="P109" s="104">
        <v>97.248999999999995</v>
      </c>
      <c r="Q109" s="106">
        <f t="shared" si="28"/>
        <v>4</v>
      </c>
      <c r="R109" s="104">
        <v>138.697</v>
      </c>
      <c r="S109" s="104">
        <v>0</v>
      </c>
      <c r="T109" s="107">
        <f t="shared" si="30"/>
        <v>391.76400000000001</v>
      </c>
    </row>
    <row r="110" spans="1:20" s="68" customFormat="1" ht="51.75" outlineLevel="1" x14ac:dyDescent="0.3">
      <c r="A110" s="98" t="s">
        <v>857</v>
      </c>
      <c r="B110" s="99" t="s">
        <v>888</v>
      </c>
      <c r="C110" s="100" t="s">
        <v>365</v>
      </c>
      <c r="D110" s="101" t="s">
        <v>467</v>
      </c>
      <c r="E110" s="102" t="s">
        <v>144</v>
      </c>
      <c r="F110" s="101" t="s">
        <v>128</v>
      </c>
      <c r="G110" s="101" t="s">
        <v>137</v>
      </c>
      <c r="H110" s="103">
        <v>45253</v>
      </c>
      <c r="I110" s="103">
        <v>45256</v>
      </c>
      <c r="J110" s="102" t="s">
        <v>468</v>
      </c>
      <c r="K110" s="104">
        <f t="shared" si="29"/>
        <v>77.942000000000007</v>
      </c>
      <c r="L110" s="104">
        <f t="shared" si="2"/>
        <v>130</v>
      </c>
      <c r="M110" s="104">
        <v>130</v>
      </c>
      <c r="N110" s="105">
        <v>0</v>
      </c>
      <c r="O110" s="106">
        <f t="shared" si="27"/>
        <v>3</v>
      </c>
      <c r="P110" s="104">
        <v>22.106999999999999</v>
      </c>
      <c r="Q110" s="106">
        <f t="shared" si="28"/>
        <v>4</v>
      </c>
      <c r="R110" s="104">
        <v>159.661</v>
      </c>
      <c r="S110" s="104">
        <v>0</v>
      </c>
      <c r="T110" s="107">
        <f t="shared" si="30"/>
        <v>311.76800000000003</v>
      </c>
    </row>
    <row r="111" spans="1:20" s="68" customFormat="1" ht="51.75" outlineLevel="1" x14ac:dyDescent="0.3">
      <c r="A111" s="98" t="s">
        <v>857</v>
      </c>
      <c r="B111" s="99" t="s">
        <v>889</v>
      </c>
      <c r="C111" s="100" t="s">
        <v>365</v>
      </c>
      <c r="D111" s="101" t="s">
        <v>469</v>
      </c>
      <c r="E111" s="102" t="s">
        <v>145</v>
      </c>
      <c r="F111" s="101" t="s">
        <v>128</v>
      </c>
      <c r="G111" s="101" t="s">
        <v>137</v>
      </c>
      <c r="H111" s="103">
        <v>45253</v>
      </c>
      <c r="I111" s="103">
        <v>45255</v>
      </c>
      <c r="J111" s="102" t="s">
        <v>235</v>
      </c>
      <c r="K111" s="104">
        <f t="shared" si="29"/>
        <v>129.53833333333333</v>
      </c>
      <c r="L111" s="104">
        <f t="shared" si="2"/>
        <v>220.08500000000001</v>
      </c>
      <c r="M111" s="104">
        <v>220.08500000000001</v>
      </c>
      <c r="N111" s="105">
        <v>0</v>
      </c>
      <c r="O111" s="106">
        <f t="shared" si="27"/>
        <v>2</v>
      </c>
      <c r="P111" s="104">
        <v>64.707999999999998</v>
      </c>
      <c r="Q111" s="106">
        <f t="shared" si="28"/>
        <v>3</v>
      </c>
      <c r="R111" s="104">
        <v>103.822</v>
      </c>
      <c r="S111" s="104">
        <v>0</v>
      </c>
      <c r="T111" s="107">
        <f t="shared" si="30"/>
        <v>388.61500000000001</v>
      </c>
    </row>
    <row r="112" spans="1:20" s="68" customFormat="1" ht="51.75" outlineLevel="1" x14ac:dyDescent="0.3">
      <c r="A112" s="98" t="s">
        <v>857</v>
      </c>
      <c r="B112" s="99" t="s">
        <v>890</v>
      </c>
      <c r="C112" s="100" t="s">
        <v>365</v>
      </c>
      <c r="D112" s="101" t="s">
        <v>470</v>
      </c>
      <c r="E112" s="102" t="s">
        <v>145</v>
      </c>
      <c r="F112" s="101" t="s">
        <v>128</v>
      </c>
      <c r="G112" s="101" t="s">
        <v>137</v>
      </c>
      <c r="H112" s="103">
        <v>45263</v>
      </c>
      <c r="I112" s="103">
        <v>45265</v>
      </c>
      <c r="J112" s="102" t="s">
        <v>108</v>
      </c>
      <c r="K112" s="104">
        <f t="shared" si="29"/>
        <v>11.280666666666667</v>
      </c>
      <c r="L112" s="104">
        <f t="shared" si="2"/>
        <v>0</v>
      </c>
      <c r="M112" s="104">
        <v>0</v>
      </c>
      <c r="N112" s="105">
        <v>0</v>
      </c>
      <c r="O112" s="106">
        <f t="shared" si="27"/>
        <v>2</v>
      </c>
      <c r="P112" s="104"/>
      <c r="Q112" s="106">
        <f t="shared" si="28"/>
        <v>3</v>
      </c>
      <c r="R112" s="104">
        <v>33.841999999999999</v>
      </c>
      <c r="S112" s="104">
        <v>0</v>
      </c>
      <c r="T112" s="107">
        <f t="shared" si="30"/>
        <v>33.841999999999999</v>
      </c>
    </row>
    <row r="113" spans="1:20" s="68" customFormat="1" ht="103.5" outlineLevel="1" x14ac:dyDescent="0.3">
      <c r="A113" s="98" t="s">
        <v>857</v>
      </c>
      <c r="B113" s="99" t="s">
        <v>891</v>
      </c>
      <c r="C113" s="100" t="s">
        <v>365</v>
      </c>
      <c r="D113" s="101" t="s">
        <v>470</v>
      </c>
      <c r="E113" s="102" t="s">
        <v>471</v>
      </c>
      <c r="F113" s="101" t="s">
        <v>128</v>
      </c>
      <c r="G113" s="101" t="s">
        <v>137</v>
      </c>
      <c r="H113" s="103">
        <v>45263</v>
      </c>
      <c r="I113" s="103">
        <v>45265</v>
      </c>
      <c r="J113" s="102" t="s">
        <v>108</v>
      </c>
      <c r="K113" s="104">
        <f t="shared" si="29"/>
        <v>18.804333333333332</v>
      </c>
      <c r="L113" s="104">
        <f t="shared" si="2"/>
        <v>0</v>
      </c>
      <c r="M113" s="104">
        <v>0</v>
      </c>
      <c r="N113" s="105">
        <v>0</v>
      </c>
      <c r="O113" s="106">
        <f t="shared" si="27"/>
        <v>2</v>
      </c>
      <c r="P113" s="104"/>
      <c r="Q113" s="106">
        <f t="shared" si="28"/>
        <v>3</v>
      </c>
      <c r="R113" s="104">
        <v>56.412999999999997</v>
      </c>
      <c r="S113" s="104">
        <v>0</v>
      </c>
      <c r="T113" s="107">
        <f t="shared" si="30"/>
        <v>56.412999999999997</v>
      </c>
    </row>
    <row r="114" spans="1:20" s="68" customFormat="1" ht="103.5" outlineLevel="1" x14ac:dyDescent="0.3">
      <c r="A114" s="98" t="s">
        <v>857</v>
      </c>
      <c r="B114" s="99" t="s">
        <v>892</v>
      </c>
      <c r="C114" s="100" t="s">
        <v>365</v>
      </c>
      <c r="D114" s="101" t="s">
        <v>470</v>
      </c>
      <c r="E114" s="102" t="s">
        <v>472</v>
      </c>
      <c r="F114" s="101" t="s">
        <v>128</v>
      </c>
      <c r="G114" s="101" t="s">
        <v>137</v>
      </c>
      <c r="H114" s="103">
        <v>45263</v>
      </c>
      <c r="I114" s="103">
        <v>45265</v>
      </c>
      <c r="J114" s="102" t="s">
        <v>108</v>
      </c>
      <c r="K114" s="104">
        <f t="shared" si="29"/>
        <v>18.804333333333332</v>
      </c>
      <c r="L114" s="104">
        <f t="shared" si="2"/>
        <v>0</v>
      </c>
      <c r="M114" s="104">
        <v>0</v>
      </c>
      <c r="N114" s="105">
        <v>0</v>
      </c>
      <c r="O114" s="106">
        <f t="shared" si="27"/>
        <v>2</v>
      </c>
      <c r="P114" s="104"/>
      <c r="Q114" s="106">
        <f t="shared" si="28"/>
        <v>3</v>
      </c>
      <c r="R114" s="104">
        <v>56.412999999999997</v>
      </c>
      <c r="S114" s="104">
        <v>0</v>
      </c>
      <c r="T114" s="107">
        <f t="shared" si="30"/>
        <v>56.412999999999997</v>
      </c>
    </row>
    <row r="115" spans="1:20" s="68" customFormat="1" ht="103.5" outlineLevel="1" x14ac:dyDescent="0.3">
      <c r="A115" s="98" t="s">
        <v>857</v>
      </c>
      <c r="B115" s="99" t="s">
        <v>893</v>
      </c>
      <c r="C115" s="100" t="s">
        <v>365</v>
      </c>
      <c r="D115" s="101" t="s">
        <v>470</v>
      </c>
      <c r="E115" s="102" t="s">
        <v>473</v>
      </c>
      <c r="F115" s="101" t="s">
        <v>128</v>
      </c>
      <c r="G115" s="101" t="s">
        <v>137</v>
      </c>
      <c r="H115" s="103">
        <v>45263</v>
      </c>
      <c r="I115" s="103">
        <v>45265</v>
      </c>
      <c r="J115" s="102" t="s">
        <v>108</v>
      </c>
      <c r="K115" s="104">
        <f t="shared" si="29"/>
        <v>18.804333333333332</v>
      </c>
      <c r="L115" s="104">
        <f t="shared" si="2"/>
        <v>0</v>
      </c>
      <c r="M115" s="104">
        <v>0</v>
      </c>
      <c r="N115" s="105">
        <v>0</v>
      </c>
      <c r="O115" s="106">
        <f t="shared" si="27"/>
        <v>2</v>
      </c>
      <c r="P115" s="104"/>
      <c r="Q115" s="106">
        <f t="shared" si="28"/>
        <v>3</v>
      </c>
      <c r="R115" s="104">
        <v>56.412999999999997</v>
      </c>
      <c r="S115" s="104">
        <v>0</v>
      </c>
      <c r="T115" s="107">
        <f t="shared" si="30"/>
        <v>56.412999999999997</v>
      </c>
    </row>
    <row r="116" spans="1:20" s="68" customFormat="1" ht="51.75" outlineLevel="1" x14ac:dyDescent="0.3">
      <c r="A116" s="98" t="s">
        <v>857</v>
      </c>
      <c r="B116" s="99" t="s">
        <v>894</v>
      </c>
      <c r="C116" s="100" t="s">
        <v>365</v>
      </c>
      <c r="D116" s="101" t="s">
        <v>474</v>
      </c>
      <c r="E116" s="102" t="s">
        <v>145</v>
      </c>
      <c r="F116" s="101" t="s">
        <v>128</v>
      </c>
      <c r="G116" s="101" t="s">
        <v>137</v>
      </c>
      <c r="H116" s="103">
        <v>45275</v>
      </c>
      <c r="I116" s="103">
        <v>45279</v>
      </c>
      <c r="J116" s="102" t="s">
        <v>235</v>
      </c>
      <c r="K116" s="104">
        <f t="shared" si="29"/>
        <v>143.01759999999999</v>
      </c>
      <c r="L116" s="104">
        <f t="shared" si="2"/>
        <v>232.54900000000001</v>
      </c>
      <c r="M116" s="104">
        <v>232.54900000000001</v>
      </c>
      <c r="N116" s="105">
        <v>0</v>
      </c>
      <c r="O116" s="106">
        <f t="shared" si="27"/>
        <v>4</v>
      </c>
      <c r="P116" s="104">
        <v>129.79499999999999</v>
      </c>
      <c r="Q116" s="106">
        <f t="shared" si="28"/>
        <v>5</v>
      </c>
      <c r="R116" s="104">
        <v>173.54400000000001</v>
      </c>
      <c r="S116" s="104">
        <v>179.2</v>
      </c>
      <c r="T116" s="107">
        <f t="shared" si="30"/>
        <v>715.08799999999997</v>
      </c>
    </row>
    <row r="117" spans="1:20" s="68" customFormat="1" ht="51.75" outlineLevel="1" x14ac:dyDescent="0.3">
      <c r="A117" s="98" t="s">
        <v>857</v>
      </c>
      <c r="B117" s="99" t="s">
        <v>895</v>
      </c>
      <c r="C117" s="100" t="s">
        <v>365</v>
      </c>
      <c r="D117" s="101" t="s">
        <v>475</v>
      </c>
      <c r="E117" s="102" t="s">
        <v>145</v>
      </c>
      <c r="F117" s="101" t="s">
        <v>128</v>
      </c>
      <c r="G117" s="101" t="s">
        <v>137</v>
      </c>
      <c r="H117" s="103">
        <v>45285</v>
      </c>
      <c r="I117" s="103">
        <v>45286</v>
      </c>
      <c r="J117" s="102" t="s">
        <v>783</v>
      </c>
      <c r="K117" s="104">
        <f t="shared" si="29"/>
        <v>85.683499999999995</v>
      </c>
      <c r="L117" s="104">
        <f t="shared" si="2"/>
        <v>0</v>
      </c>
      <c r="M117" s="104"/>
      <c r="N117" s="105">
        <v>0</v>
      </c>
      <c r="O117" s="106">
        <f t="shared" si="27"/>
        <v>1</v>
      </c>
      <c r="P117" s="104">
        <v>125.97</v>
      </c>
      <c r="Q117" s="106">
        <f t="shared" si="28"/>
        <v>2</v>
      </c>
      <c r="R117" s="104">
        <v>45.396999999999998</v>
      </c>
      <c r="S117" s="104">
        <v>0</v>
      </c>
      <c r="T117" s="107">
        <f t="shared" si="30"/>
        <v>171.36699999999999</v>
      </c>
    </row>
    <row r="118" spans="1:20" s="122" customFormat="1" ht="17.25" x14ac:dyDescent="0.3">
      <c r="A118" s="114" t="s">
        <v>289</v>
      </c>
      <c r="B118" s="115"/>
      <c r="C118" s="116"/>
      <c r="D118" s="117"/>
      <c r="E118" s="118"/>
      <c r="F118" s="117"/>
      <c r="G118" s="117"/>
      <c r="H118" s="119"/>
      <c r="I118" s="119"/>
      <c r="J118" s="118"/>
      <c r="K118" s="120">
        <f t="shared" si="29"/>
        <v>86.095654545454536</v>
      </c>
      <c r="L118" s="120">
        <f>SUM(L119:L128)</f>
        <v>2421.54</v>
      </c>
      <c r="M118" s="120">
        <f t="shared" ref="M118:S118" si="31">SUM(M119:M128)</f>
        <v>2421.54</v>
      </c>
      <c r="N118" s="120">
        <f t="shared" si="31"/>
        <v>0</v>
      </c>
      <c r="O118" s="121">
        <f>SUM(O119:O128)</f>
        <v>45</v>
      </c>
      <c r="P118" s="120">
        <f>SUM(P119:P128)</f>
        <v>1049.4989999999998</v>
      </c>
      <c r="Q118" s="121">
        <f>SUM(Q119:Q128)</f>
        <v>55</v>
      </c>
      <c r="R118" s="120">
        <f t="shared" si="31"/>
        <v>1001.585</v>
      </c>
      <c r="S118" s="120">
        <f t="shared" si="31"/>
        <v>262.637</v>
      </c>
      <c r="T118" s="107">
        <f t="shared" si="30"/>
        <v>4735.2609999999995</v>
      </c>
    </row>
    <row r="119" spans="1:20" s="68" customFormat="1" ht="120.75" outlineLevel="1" x14ac:dyDescent="0.3">
      <c r="A119" s="98" t="s">
        <v>896</v>
      </c>
      <c r="B119" s="99" t="s">
        <v>897</v>
      </c>
      <c r="C119" s="100" t="s">
        <v>365</v>
      </c>
      <c r="D119" s="101" t="s">
        <v>477</v>
      </c>
      <c r="E119" s="102" t="s">
        <v>476</v>
      </c>
      <c r="F119" s="101" t="s">
        <v>128</v>
      </c>
      <c r="G119" s="101" t="s">
        <v>137</v>
      </c>
      <c r="H119" s="103">
        <v>45214</v>
      </c>
      <c r="I119" s="103">
        <v>45219</v>
      </c>
      <c r="J119" s="102" t="s">
        <v>478</v>
      </c>
      <c r="K119" s="104">
        <f t="shared" si="29"/>
        <v>124.45466666666665</v>
      </c>
      <c r="L119" s="104">
        <f t="shared" si="2"/>
        <v>575.70799999999997</v>
      </c>
      <c r="M119" s="104">
        <v>575.70799999999997</v>
      </c>
      <c r="N119" s="105">
        <v>0</v>
      </c>
      <c r="O119" s="106">
        <f t="shared" ref="O119:O128" si="32">I119-H119</f>
        <v>5</v>
      </c>
      <c r="P119" s="104">
        <v>75.052000000000007</v>
      </c>
      <c r="Q119" s="106">
        <f t="shared" ref="Q119:Q128" si="33">I119-H119+1</f>
        <v>6</v>
      </c>
      <c r="R119" s="104">
        <v>95.968000000000004</v>
      </c>
      <c r="S119" s="104">
        <v>0</v>
      </c>
      <c r="T119" s="107">
        <f t="shared" si="30"/>
        <v>746.72799999999995</v>
      </c>
    </row>
    <row r="120" spans="1:20" s="68" customFormat="1" ht="86.25" outlineLevel="1" x14ac:dyDescent="0.3">
      <c r="A120" s="98" t="s">
        <v>896</v>
      </c>
      <c r="B120" s="99" t="s">
        <v>898</v>
      </c>
      <c r="C120" s="100" t="s">
        <v>365</v>
      </c>
      <c r="D120" s="101" t="s">
        <v>479</v>
      </c>
      <c r="E120" s="102" t="s">
        <v>201</v>
      </c>
      <c r="F120" s="101" t="s">
        <v>128</v>
      </c>
      <c r="G120" s="101" t="s">
        <v>137</v>
      </c>
      <c r="H120" s="103">
        <v>45214</v>
      </c>
      <c r="I120" s="103">
        <v>45219</v>
      </c>
      <c r="J120" s="102" t="s">
        <v>478</v>
      </c>
      <c r="K120" s="104">
        <f t="shared" si="29"/>
        <v>124.45466666666665</v>
      </c>
      <c r="L120" s="104">
        <f t="shared" si="2"/>
        <v>575.70799999999997</v>
      </c>
      <c r="M120" s="104">
        <v>575.70799999999997</v>
      </c>
      <c r="N120" s="105">
        <v>0</v>
      </c>
      <c r="O120" s="106">
        <f t="shared" si="32"/>
        <v>5</v>
      </c>
      <c r="P120" s="104">
        <v>75.052000000000007</v>
      </c>
      <c r="Q120" s="106">
        <f t="shared" si="33"/>
        <v>6</v>
      </c>
      <c r="R120" s="104">
        <v>95.968000000000004</v>
      </c>
      <c r="S120" s="104">
        <v>0</v>
      </c>
      <c r="T120" s="107">
        <f t="shared" si="30"/>
        <v>746.72799999999995</v>
      </c>
    </row>
    <row r="121" spans="1:20" s="68" customFormat="1" ht="138" outlineLevel="1" x14ac:dyDescent="0.3">
      <c r="A121" s="98" t="s">
        <v>896</v>
      </c>
      <c r="B121" s="99" t="s">
        <v>899</v>
      </c>
      <c r="C121" s="100" t="s">
        <v>365</v>
      </c>
      <c r="D121" s="101" t="s">
        <v>202</v>
      </c>
      <c r="E121" s="102" t="s">
        <v>203</v>
      </c>
      <c r="F121" s="101" t="s">
        <v>128</v>
      </c>
      <c r="G121" s="101" t="s">
        <v>137</v>
      </c>
      <c r="H121" s="103">
        <v>45200</v>
      </c>
      <c r="I121" s="103">
        <v>45205</v>
      </c>
      <c r="J121" s="102" t="s">
        <v>189</v>
      </c>
      <c r="K121" s="104">
        <f t="shared" si="29"/>
        <v>15.648000000000001</v>
      </c>
      <c r="L121" s="104">
        <f t="shared" si="2"/>
        <v>0</v>
      </c>
      <c r="M121" s="104">
        <v>0</v>
      </c>
      <c r="N121" s="105">
        <v>0</v>
      </c>
      <c r="O121" s="106">
        <f t="shared" si="32"/>
        <v>5</v>
      </c>
      <c r="P121" s="104">
        <v>0</v>
      </c>
      <c r="Q121" s="106">
        <f t="shared" si="33"/>
        <v>6</v>
      </c>
      <c r="R121" s="104">
        <v>93.888000000000005</v>
      </c>
      <c r="S121" s="104">
        <v>0</v>
      </c>
      <c r="T121" s="107">
        <f t="shared" si="30"/>
        <v>93.888000000000005</v>
      </c>
    </row>
    <row r="122" spans="1:20" s="68" customFormat="1" ht="86.25" outlineLevel="1" x14ac:dyDescent="0.3">
      <c r="A122" s="98" t="s">
        <v>896</v>
      </c>
      <c r="B122" s="99" t="s">
        <v>900</v>
      </c>
      <c r="C122" s="100" t="s">
        <v>365</v>
      </c>
      <c r="D122" s="101" t="s">
        <v>480</v>
      </c>
      <c r="E122" s="102" t="s">
        <v>201</v>
      </c>
      <c r="F122" s="101" t="s">
        <v>128</v>
      </c>
      <c r="G122" s="101" t="s">
        <v>137</v>
      </c>
      <c r="H122" s="103">
        <v>45201</v>
      </c>
      <c r="I122" s="103">
        <v>45205</v>
      </c>
      <c r="J122" s="102" t="s">
        <v>189</v>
      </c>
      <c r="K122" s="104">
        <f t="shared" si="29"/>
        <v>19.068999999999999</v>
      </c>
      <c r="L122" s="104">
        <f t="shared" si="2"/>
        <v>0</v>
      </c>
      <c r="M122" s="104">
        <v>0</v>
      </c>
      <c r="N122" s="105">
        <v>0</v>
      </c>
      <c r="O122" s="106">
        <f t="shared" si="32"/>
        <v>4</v>
      </c>
      <c r="P122" s="104">
        <v>0</v>
      </c>
      <c r="Q122" s="106">
        <f t="shared" si="33"/>
        <v>5</v>
      </c>
      <c r="R122" s="104">
        <v>95.344999999999999</v>
      </c>
      <c r="S122" s="104">
        <v>0</v>
      </c>
      <c r="T122" s="107">
        <f t="shared" si="30"/>
        <v>95.344999999999999</v>
      </c>
    </row>
    <row r="123" spans="1:20" s="68" customFormat="1" ht="86.25" outlineLevel="1" x14ac:dyDescent="0.3">
      <c r="A123" s="98" t="s">
        <v>896</v>
      </c>
      <c r="B123" s="99" t="s">
        <v>901</v>
      </c>
      <c r="C123" s="100" t="s">
        <v>365</v>
      </c>
      <c r="D123" s="101" t="s">
        <v>204</v>
      </c>
      <c r="E123" s="102" t="s">
        <v>481</v>
      </c>
      <c r="F123" s="101" t="s">
        <v>128</v>
      </c>
      <c r="G123" s="101" t="s">
        <v>137</v>
      </c>
      <c r="H123" s="103">
        <v>45235</v>
      </c>
      <c r="I123" s="103">
        <v>45239</v>
      </c>
      <c r="J123" s="102" t="s">
        <v>113</v>
      </c>
      <c r="K123" s="104">
        <f t="shared" si="29"/>
        <v>68.039200000000008</v>
      </c>
      <c r="L123" s="104">
        <f t="shared" ref="L123:L128" si="34">+M123+N123</f>
        <v>146.43799999999999</v>
      </c>
      <c r="M123" s="104">
        <v>146.43799999999999</v>
      </c>
      <c r="N123" s="105">
        <v>0</v>
      </c>
      <c r="O123" s="106">
        <f t="shared" si="32"/>
        <v>4</v>
      </c>
      <c r="P123" s="104">
        <v>146.86500000000001</v>
      </c>
      <c r="Q123" s="106">
        <f t="shared" si="33"/>
        <v>5</v>
      </c>
      <c r="R123" s="104">
        <v>46.893000000000001</v>
      </c>
      <c r="S123" s="104">
        <v>0</v>
      </c>
      <c r="T123" s="107">
        <f t="shared" si="30"/>
        <v>340.19600000000003</v>
      </c>
    </row>
    <row r="124" spans="1:20" s="68" customFormat="1" ht="138" outlineLevel="1" x14ac:dyDescent="0.3">
      <c r="A124" s="98" t="s">
        <v>896</v>
      </c>
      <c r="B124" s="99" t="s">
        <v>902</v>
      </c>
      <c r="C124" s="100" t="s">
        <v>365</v>
      </c>
      <c r="D124" s="101" t="s">
        <v>482</v>
      </c>
      <c r="E124" s="102" t="s">
        <v>203</v>
      </c>
      <c r="F124" s="101" t="s">
        <v>128</v>
      </c>
      <c r="G124" s="101" t="s">
        <v>137</v>
      </c>
      <c r="H124" s="103">
        <v>45235</v>
      </c>
      <c r="I124" s="103">
        <v>45239</v>
      </c>
      <c r="J124" s="102" t="s">
        <v>113</v>
      </c>
      <c r="K124" s="104">
        <f t="shared" si="29"/>
        <v>198.47480000000002</v>
      </c>
      <c r="L124" s="104">
        <f t="shared" si="34"/>
        <v>298.822</v>
      </c>
      <c r="M124" s="104">
        <v>298.822</v>
      </c>
      <c r="N124" s="105">
        <v>0</v>
      </c>
      <c r="O124" s="106">
        <f t="shared" si="32"/>
        <v>4</v>
      </c>
      <c r="P124" s="104">
        <v>366.59899999999999</v>
      </c>
      <c r="Q124" s="106">
        <f t="shared" si="33"/>
        <v>5</v>
      </c>
      <c r="R124" s="104">
        <v>247.119</v>
      </c>
      <c r="S124" s="104">
        <v>79.834000000000003</v>
      </c>
      <c r="T124" s="107">
        <f t="shared" si="30"/>
        <v>992.37400000000002</v>
      </c>
    </row>
    <row r="125" spans="1:20" s="68" customFormat="1" ht="86.25" outlineLevel="1" x14ac:dyDescent="0.3">
      <c r="A125" s="98" t="s">
        <v>896</v>
      </c>
      <c r="B125" s="99" t="s">
        <v>903</v>
      </c>
      <c r="C125" s="100" t="s">
        <v>365</v>
      </c>
      <c r="D125" s="101" t="s">
        <v>483</v>
      </c>
      <c r="E125" s="102" t="s">
        <v>201</v>
      </c>
      <c r="F125" s="101" t="s">
        <v>128</v>
      </c>
      <c r="G125" s="101" t="s">
        <v>137</v>
      </c>
      <c r="H125" s="103">
        <v>45214</v>
      </c>
      <c r="I125" s="103">
        <v>45219</v>
      </c>
      <c r="J125" s="102" t="s">
        <v>484</v>
      </c>
      <c r="K125" s="104">
        <f t="shared" si="29"/>
        <v>8.1630000000000003</v>
      </c>
      <c r="L125" s="104">
        <f t="shared" si="34"/>
        <v>0</v>
      </c>
      <c r="M125" s="104">
        <v>0</v>
      </c>
      <c r="N125" s="105">
        <v>0</v>
      </c>
      <c r="O125" s="106">
        <f t="shared" si="32"/>
        <v>5</v>
      </c>
      <c r="P125" s="104">
        <v>48.978000000000002</v>
      </c>
      <c r="Q125" s="106">
        <f t="shared" si="33"/>
        <v>6</v>
      </c>
      <c r="R125" s="104">
        <v>0</v>
      </c>
      <c r="S125" s="104">
        <v>0</v>
      </c>
      <c r="T125" s="107">
        <f t="shared" si="30"/>
        <v>48.978000000000002</v>
      </c>
    </row>
    <row r="126" spans="1:20" s="68" customFormat="1" ht="120.75" outlineLevel="1" x14ac:dyDescent="0.3">
      <c r="A126" s="98" t="s">
        <v>896</v>
      </c>
      <c r="B126" s="99" t="s">
        <v>904</v>
      </c>
      <c r="C126" s="100" t="s">
        <v>365</v>
      </c>
      <c r="D126" s="101" t="s">
        <v>485</v>
      </c>
      <c r="E126" s="102" t="s">
        <v>476</v>
      </c>
      <c r="F126" s="101" t="s">
        <v>128</v>
      </c>
      <c r="G126" s="101" t="s">
        <v>137</v>
      </c>
      <c r="H126" s="103">
        <v>45214</v>
      </c>
      <c r="I126" s="103">
        <v>45219</v>
      </c>
      <c r="J126" s="102" t="s">
        <v>484</v>
      </c>
      <c r="K126" s="104">
        <f t="shared" si="29"/>
        <v>8.3296666666666663</v>
      </c>
      <c r="L126" s="104">
        <f t="shared" si="34"/>
        <v>0</v>
      </c>
      <c r="M126" s="104">
        <v>0</v>
      </c>
      <c r="N126" s="105">
        <v>0</v>
      </c>
      <c r="O126" s="106">
        <f t="shared" si="32"/>
        <v>5</v>
      </c>
      <c r="P126" s="104">
        <v>49.978000000000002</v>
      </c>
      <c r="Q126" s="106">
        <f t="shared" si="33"/>
        <v>6</v>
      </c>
      <c r="R126" s="104">
        <v>0</v>
      </c>
      <c r="S126" s="104">
        <v>0</v>
      </c>
      <c r="T126" s="107">
        <f t="shared" si="30"/>
        <v>49.978000000000002</v>
      </c>
    </row>
    <row r="127" spans="1:20" s="68" customFormat="1" ht="120.75" outlineLevel="1" x14ac:dyDescent="0.3">
      <c r="A127" s="98" t="s">
        <v>896</v>
      </c>
      <c r="B127" s="99" t="s">
        <v>905</v>
      </c>
      <c r="C127" s="100" t="s">
        <v>365</v>
      </c>
      <c r="D127" s="101" t="s">
        <v>486</v>
      </c>
      <c r="E127" s="102" t="s">
        <v>487</v>
      </c>
      <c r="F127" s="101" t="s">
        <v>128</v>
      </c>
      <c r="G127" s="101" t="s">
        <v>137</v>
      </c>
      <c r="H127" s="103">
        <v>45251</v>
      </c>
      <c r="I127" s="103">
        <v>45255</v>
      </c>
      <c r="J127" s="102" t="s">
        <v>788</v>
      </c>
      <c r="K127" s="104">
        <f t="shared" si="29"/>
        <v>160.72139999999999</v>
      </c>
      <c r="L127" s="104">
        <f t="shared" si="34"/>
        <v>412.43200000000002</v>
      </c>
      <c r="M127" s="104">
        <v>412.43200000000002</v>
      </c>
      <c r="N127" s="105">
        <v>0</v>
      </c>
      <c r="O127" s="106">
        <f t="shared" si="32"/>
        <v>4</v>
      </c>
      <c r="P127" s="104">
        <v>134.673</v>
      </c>
      <c r="Q127" s="106">
        <f t="shared" si="33"/>
        <v>5</v>
      </c>
      <c r="R127" s="104">
        <v>163.202</v>
      </c>
      <c r="S127" s="104">
        <v>93.3</v>
      </c>
      <c r="T127" s="107">
        <f t="shared" si="30"/>
        <v>803.60699999999997</v>
      </c>
    </row>
    <row r="128" spans="1:20" s="68" customFormat="1" ht="103.5" outlineLevel="1" x14ac:dyDescent="0.3">
      <c r="A128" s="98" t="s">
        <v>896</v>
      </c>
      <c r="B128" s="99" t="s">
        <v>906</v>
      </c>
      <c r="C128" s="100" t="s">
        <v>365</v>
      </c>
      <c r="D128" s="101" t="s">
        <v>486</v>
      </c>
      <c r="E128" s="102" t="s">
        <v>488</v>
      </c>
      <c r="F128" s="101" t="s">
        <v>128</v>
      </c>
      <c r="G128" s="101" t="s">
        <v>137</v>
      </c>
      <c r="H128" s="103">
        <v>45251</v>
      </c>
      <c r="I128" s="103">
        <v>45255</v>
      </c>
      <c r="J128" s="102" t="s">
        <v>788</v>
      </c>
      <c r="K128" s="104">
        <f t="shared" si="29"/>
        <v>163.48780000000002</v>
      </c>
      <c r="L128" s="104">
        <f t="shared" si="34"/>
        <v>412.43200000000002</v>
      </c>
      <c r="M128" s="104">
        <v>412.43200000000002</v>
      </c>
      <c r="N128" s="105">
        <v>0</v>
      </c>
      <c r="O128" s="106">
        <f t="shared" si="32"/>
        <v>4</v>
      </c>
      <c r="P128" s="104">
        <v>152.30199999999999</v>
      </c>
      <c r="Q128" s="106">
        <f t="shared" si="33"/>
        <v>5</v>
      </c>
      <c r="R128" s="104">
        <v>163.202</v>
      </c>
      <c r="S128" s="104">
        <v>89.503</v>
      </c>
      <c r="T128" s="107">
        <f t="shared" si="30"/>
        <v>817.43900000000008</v>
      </c>
    </row>
    <row r="129" spans="1:20" s="97" customFormat="1" ht="17.25" x14ac:dyDescent="0.3">
      <c r="A129" s="90" t="s">
        <v>907</v>
      </c>
      <c r="B129" s="109"/>
      <c r="C129" s="100"/>
      <c r="D129" s="110"/>
      <c r="E129" s="111"/>
      <c r="F129" s="110"/>
      <c r="G129" s="110"/>
      <c r="H129" s="112"/>
      <c r="I129" s="112"/>
      <c r="J129" s="111"/>
      <c r="K129" s="107">
        <f t="shared" si="29"/>
        <v>101.94595238095238</v>
      </c>
      <c r="L129" s="107">
        <f>SUM(L130:L135)</f>
        <v>1054.646</v>
      </c>
      <c r="M129" s="107">
        <f t="shared" ref="M129:S129" si="35">SUM(M130:M135)</f>
        <v>1054.646</v>
      </c>
      <c r="N129" s="107">
        <f t="shared" si="35"/>
        <v>0</v>
      </c>
      <c r="O129" s="113">
        <f>SUM(O130:O135)</f>
        <v>15</v>
      </c>
      <c r="P129" s="107">
        <f>SUM(P130:P135)</f>
        <v>409.33799999999997</v>
      </c>
      <c r="Q129" s="113">
        <f>SUM(Q130:Q135)</f>
        <v>21</v>
      </c>
      <c r="R129" s="107">
        <f t="shared" si="35"/>
        <v>676.88100000000009</v>
      </c>
      <c r="S129" s="107">
        <f t="shared" si="35"/>
        <v>0</v>
      </c>
      <c r="T129" s="107">
        <f t="shared" si="30"/>
        <v>2140.8649999999998</v>
      </c>
    </row>
    <row r="130" spans="1:20" s="68" customFormat="1" ht="103.5" outlineLevel="1" x14ac:dyDescent="0.3">
      <c r="A130" s="98" t="s">
        <v>907</v>
      </c>
      <c r="B130" s="99" t="s">
        <v>60</v>
      </c>
      <c r="C130" s="100" t="s">
        <v>365</v>
      </c>
      <c r="D130" s="101" t="s">
        <v>490</v>
      </c>
      <c r="E130" s="102" t="s">
        <v>489</v>
      </c>
      <c r="F130" s="101" t="s">
        <v>128</v>
      </c>
      <c r="G130" s="101" t="s">
        <v>137</v>
      </c>
      <c r="H130" s="103">
        <v>45207</v>
      </c>
      <c r="I130" s="103">
        <v>45210</v>
      </c>
      <c r="J130" s="102" t="s">
        <v>772</v>
      </c>
      <c r="K130" s="104">
        <f t="shared" si="29"/>
        <v>27.025500000000001</v>
      </c>
      <c r="L130" s="104">
        <f t="shared" ref="L130:L249" si="36">+M130+N130</f>
        <v>78.573999999999998</v>
      </c>
      <c r="M130" s="104">
        <v>78.573999999999998</v>
      </c>
      <c r="N130" s="105">
        <v>0</v>
      </c>
      <c r="O130" s="106">
        <f t="shared" ref="O130:O135" si="37">I130-H130</f>
        <v>3</v>
      </c>
      <c r="P130" s="104">
        <v>0</v>
      </c>
      <c r="Q130" s="106">
        <f t="shared" ref="Q130:Q135" si="38">I130-H130+1</f>
        <v>4</v>
      </c>
      <c r="R130" s="104">
        <v>29.527999999999999</v>
      </c>
      <c r="S130" s="104">
        <v>0</v>
      </c>
      <c r="T130" s="107">
        <f t="shared" si="30"/>
        <v>108.102</v>
      </c>
    </row>
    <row r="131" spans="1:20" s="68" customFormat="1" ht="86.25" outlineLevel="1" x14ac:dyDescent="0.3">
      <c r="A131" s="98" t="s">
        <v>907</v>
      </c>
      <c r="B131" s="99" t="s">
        <v>61</v>
      </c>
      <c r="C131" s="100" t="s">
        <v>365</v>
      </c>
      <c r="D131" s="101" t="s">
        <v>491</v>
      </c>
      <c r="E131" s="102" t="s">
        <v>492</v>
      </c>
      <c r="F131" s="101" t="s">
        <v>128</v>
      </c>
      <c r="G131" s="101" t="s">
        <v>137</v>
      </c>
      <c r="H131" s="103">
        <v>45212</v>
      </c>
      <c r="I131" s="103">
        <v>45213</v>
      </c>
      <c r="J131" s="102" t="s">
        <v>115</v>
      </c>
      <c r="K131" s="104">
        <f t="shared" si="29"/>
        <v>244.24600000000001</v>
      </c>
      <c r="L131" s="104">
        <f t="shared" si="36"/>
        <v>323.61700000000002</v>
      </c>
      <c r="M131" s="104">
        <v>323.61700000000002</v>
      </c>
      <c r="N131" s="105">
        <v>0</v>
      </c>
      <c r="O131" s="106">
        <f t="shared" si="37"/>
        <v>1</v>
      </c>
      <c r="P131" s="104">
        <v>67.391000000000005</v>
      </c>
      <c r="Q131" s="106">
        <f t="shared" si="38"/>
        <v>2</v>
      </c>
      <c r="R131" s="104">
        <v>97.483999999999995</v>
      </c>
      <c r="S131" s="104">
        <v>0</v>
      </c>
      <c r="T131" s="107">
        <f t="shared" si="30"/>
        <v>488.49200000000002</v>
      </c>
    </row>
    <row r="132" spans="1:20" s="68" customFormat="1" ht="103.5" outlineLevel="1" x14ac:dyDescent="0.3">
      <c r="A132" s="98" t="s">
        <v>907</v>
      </c>
      <c r="B132" s="99" t="s">
        <v>62</v>
      </c>
      <c r="C132" s="100" t="s">
        <v>365</v>
      </c>
      <c r="D132" s="101" t="s">
        <v>491</v>
      </c>
      <c r="E132" s="102" t="s">
        <v>493</v>
      </c>
      <c r="F132" s="101" t="s">
        <v>128</v>
      </c>
      <c r="G132" s="101" t="s">
        <v>137</v>
      </c>
      <c r="H132" s="103">
        <v>45212</v>
      </c>
      <c r="I132" s="103">
        <v>45213</v>
      </c>
      <c r="J132" s="102" t="s">
        <v>115</v>
      </c>
      <c r="K132" s="104">
        <f t="shared" si="29"/>
        <v>244.24600000000001</v>
      </c>
      <c r="L132" s="104">
        <f t="shared" si="36"/>
        <v>323.61700000000002</v>
      </c>
      <c r="M132" s="104">
        <v>323.61700000000002</v>
      </c>
      <c r="N132" s="105">
        <v>0</v>
      </c>
      <c r="O132" s="106">
        <f t="shared" si="37"/>
        <v>1</v>
      </c>
      <c r="P132" s="104">
        <v>67.391000000000005</v>
      </c>
      <c r="Q132" s="106">
        <f t="shared" si="38"/>
        <v>2</v>
      </c>
      <c r="R132" s="104">
        <v>97.483999999999995</v>
      </c>
      <c r="S132" s="104">
        <v>0</v>
      </c>
      <c r="T132" s="107">
        <f t="shared" si="30"/>
        <v>488.49200000000002</v>
      </c>
    </row>
    <row r="133" spans="1:20" s="68" customFormat="1" ht="51.75" outlineLevel="1" x14ac:dyDescent="0.3">
      <c r="A133" s="98" t="s">
        <v>907</v>
      </c>
      <c r="B133" s="99" t="s">
        <v>908</v>
      </c>
      <c r="C133" s="100" t="s">
        <v>365</v>
      </c>
      <c r="D133" s="101" t="s">
        <v>494</v>
      </c>
      <c r="E133" s="102" t="s">
        <v>327</v>
      </c>
      <c r="F133" s="101" t="s">
        <v>128</v>
      </c>
      <c r="G133" s="101" t="s">
        <v>137</v>
      </c>
      <c r="H133" s="103">
        <v>45260</v>
      </c>
      <c r="I133" s="103">
        <v>45262</v>
      </c>
      <c r="J133" s="102" t="s">
        <v>415</v>
      </c>
      <c r="K133" s="104">
        <f t="shared" si="29"/>
        <v>0</v>
      </c>
      <c r="L133" s="104">
        <f t="shared" si="36"/>
        <v>0</v>
      </c>
      <c r="M133" s="104">
        <v>0</v>
      </c>
      <c r="N133" s="105">
        <v>0</v>
      </c>
      <c r="O133" s="106">
        <f t="shared" si="37"/>
        <v>2</v>
      </c>
      <c r="P133" s="104">
        <v>0</v>
      </c>
      <c r="Q133" s="106">
        <f t="shared" si="38"/>
        <v>3</v>
      </c>
      <c r="R133" s="104">
        <v>0</v>
      </c>
      <c r="S133" s="104">
        <v>0</v>
      </c>
      <c r="T133" s="107">
        <f t="shared" si="30"/>
        <v>0</v>
      </c>
    </row>
    <row r="134" spans="1:20" s="68" customFormat="1" ht="51.75" outlineLevel="1" x14ac:dyDescent="0.3">
      <c r="A134" s="98" t="s">
        <v>907</v>
      </c>
      <c r="B134" s="99" t="s">
        <v>909</v>
      </c>
      <c r="C134" s="100" t="s">
        <v>365</v>
      </c>
      <c r="D134" s="101" t="s">
        <v>495</v>
      </c>
      <c r="E134" s="102" t="s">
        <v>496</v>
      </c>
      <c r="F134" s="101" t="s">
        <v>128</v>
      </c>
      <c r="G134" s="101" t="s">
        <v>137</v>
      </c>
      <c r="H134" s="103">
        <v>45257</v>
      </c>
      <c r="I134" s="103">
        <v>45262</v>
      </c>
      <c r="J134" s="102" t="s">
        <v>381</v>
      </c>
      <c r="K134" s="104">
        <f t="shared" si="29"/>
        <v>150.35766666666666</v>
      </c>
      <c r="L134" s="104">
        <f t="shared" si="36"/>
        <v>328.83800000000002</v>
      </c>
      <c r="M134" s="104">
        <v>328.83800000000002</v>
      </c>
      <c r="N134" s="105">
        <v>0</v>
      </c>
      <c r="O134" s="106">
        <f t="shared" si="37"/>
        <v>5</v>
      </c>
      <c r="P134" s="104">
        <v>274.55599999999998</v>
      </c>
      <c r="Q134" s="106">
        <f t="shared" si="38"/>
        <v>6</v>
      </c>
      <c r="R134" s="104">
        <v>298.75200000000001</v>
      </c>
      <c r="S134" s="104">
        <v>0</v>
      </c>
      <c r="T134" s="107">
        <f t="shared" si="30"/>
        <v>902.14599999999996</v>
      </c>
    </row>
    <row r="135" spans="1:20" s="68" customFormat="1" ht="51.75" outlineLevel="1" x14ac:dyDescent="0.3">
      <c r="A135" s="98" t="s">
        <v>907</v>
      </c>
      <c r="B135" s="99" t="s">
        <v>910</v>
      </c>
      <c r="C135" s="100" t="s">
        <v>365</v>
      </c>
      <c r="D135" s="101" t="s">
        <v>497</v>
      </c>
      <c r="E135" s="102" t="s">
        <v>327</v>
      </c>
      <c r="F135" s="101" t="s">
        <v>128</v>
      </c>
      <c r="G135" s="101" t="s">
        <v>137</v>
      </c>
      <c r="H135" s="103">
        <v>45273</v>
      </c>
      <c r="I135" s="103">
        <v>45276</v>
      </c>
      <c r="J135" s="102" t="s">
        <v>110</v>
      </c>
      <c r="K135" s="104">
        <f t="shared" si="29"/>
        <v>38.408250000000002</v>
      </c>
      <c r="L135" s="104">
        <f t="shared" si="36"/>
        <v>0</v>
      </c>
      <c r="M135" s="104">
        <v>0</v>
      </c>
      <c r="N135" s="105">
        <v>0</v>
      </c>
      <c r="O135" s="106">
        <f t="shared" si="37"/>
        <v>3</v>
      </c>
      <c r="P135" s="104">
        <v>0</v>
      </c>
      <c r="Q135" s="106">
        <f t="shared" si="38"/>
        <v>4</v>
      </c>
      <c r="R135" s="104">
        <v>153.63300000000001</v>
      </c>
      <c r="S135" s="104">
        <v>0</v>
      </c>
      <c r="T135" s="107">
        <f t="shared" si="30"/>
        <v>153.63300000000001</v>
      </c>
    </row>
    <row r="136" spans="1:20" s="97" customFormat="1" ht="34.5" x14ac:dyDescent="0.3">
      <c r="A136" s="90" t="s">
        <v>911</v>
      </c>
      <c r="B136" s="109"/>
      <c r="C136" s="100"/>
      <c r="D136" s="110"/>
      <c r="E136" s="111"/>
      <c r="F136" s="110"/>
      <c r="G136" s="110"/>
      <c r="H136" s="112"/>
      <c r="I136" s="112"/>
      <c r="J136" s="111"/>
      <c r="K136" s="107">
        <f t="shared" si="29"/>
        <v>103.5412125</v>
      </c>
      <c r="L136" s="107">
        <f>SUM(L137:L157)</f>
        <v>3711.0589999999997</v>
      </c>
      <c r="M136" s="107">
        <f t="shared" ref="M136:S136" si="39">SUM(M137:M157)</f>
        <v>3711.0589999999997</v>
      </c>
      <c r="N136" s="107">
        <f t="shared" si="39"/>
        <v>0</v>
      </c>
      <c r="O136" s="113">
        <f t="shared" si="39"/>
        <v>59</v>
      </c>
      <c r="P136" s="107">
        <f>SUM(P137:P157)</f>
        <v>2102.413</v>
      </c>
      <c r="Q136" s="113">
        <f>SUM(Q137:Q157)</f>
        <v>80</v>
      </c>
      <c r="R136" s="107">
        <f t="shared" si="39"/>
        <v>2469.8250000000003</v>
      </c>
      <c r="S136" s="107">
        <f t="shared" si="39"/>
        <v>0</v>
      </c>
      <c r="T136" s="107">
        <f t="shared" si="30"/>
        <v>8283.2970000000005</v>
      </c>
    </row>
    <row r="137" spans="1:20" s="68" customFormat="1" ht="103.5" outlineLevel="1" x14ac:dyDescent="0.3">
      <c r="A137" s="98" t="s">
        <v>911</v>
      </c>
      <c r="B137" s="99" t="s">
        <v>63</v>
      </c>
      <c r="C137" s="100" t="s">
        <v>365</v>
      </c>
      <c r="D137" s="101" t="s">
        <v>498</v>
      </c>
      <c r="E137" s="102" t="s">
        <v>499</v>
      </c>
      <c r="F137" s="101" t="s">
        <v>128</v>
      </c>
      <c r="G137" s="101" t="s">
        <v>137</v>
      </c>
      <c r="H137" s="103">
        <v>45216</v>
      </c>
      <c r="I137" s="103">
        <v>45218</v>
      </c>
      <c r="J137" s="102" t="s">
        <v>816</v>
      </c>
      <c r="K137" s="104">
        <f t="shared" si="29"/>
        <v>117.72799999999999</v>
      </c>
      <c r="L137" s="104">
        <f t="shared" si="36"/>
        <v>135</v>
      </c>
      <c r="M137" s="104">
        <v>135</v>
      </c>
      <c r="N137" s="105">
        <v>0</v>
      </c>
      <c r="O137" s="106">
        <f t="shared" ref="O137:O157" si="40">I137-H137</f>
        <v>2</v>
      </c>
      <c r="P137" s="104">
        <v>102.53</v>
      </c>
      <c r="Q137" s="106">
        <f t="shared" ref="Q137:Q157" si="41">I137-H137+1</f>
        <v>3</v>
      </c>
      <c r="R137" s="104">
        <v>115.654</v>
      </c>
      <c r="S137" s="104">
        <v>0</v>
      </c>
      <c r="T137" s="107">
        <f t="shared" si="30"/>
        <v>353.18399999999997</v>
      </c>
    </row>
    <row r="138" spans="1:20" s="68" customFormat="1" ht="103.5" outlineLevel="1" x14ac:dyDescent="0.3">
      <c r="A138" s="98" t="s">
        <v>911</v>
      </c>
      <c r="B138" s="99" t="s">
        <v>64</v>
      </c>
      <c r="C138" s="100" t="s">
        <v>365</v>
      </c>
      <c r="D138" s="101" t="s">
        <v>498</v>
      </c>
      <c r="E138" s="102" t="s">
        <v>500</v>
      </c>
      <c r="F138" s="101" t="s">
        <v>128</v>
      </c>
      <c r="G138" s="101" t="s">
        <v>137</v>
      </c>
      <c r="H138" s="103">
        <v>45216</v>
      </c>
      <c r="I138" s="103">
        <v>45218</v>
      </c>
      <c r="J138" s="102" t="s">
        <v>816</v>
      </c>
      <c r="K138" s="104">
        <f t="shared" si="29"/>
        <v>117.72799999999999</v>
      </c>
      <c r="L138" s="104">
        <f t="shared" si="36"/>
        <v>135</v>
      </c>
      <c r="M138" s="104">
        <v>135</v>
      </c>
      <c r="N138" s="105">
        <v>0</v>
      </c>
      <c r="O138" s="106">
        <f t="shared" si="40"/>
        <v>2</v>
      </c>
      <c r="P138" s="104">
        <v>102.53</v>
      </c>
      <c r="Q138" s="106">
        <f t="shared" si="41"/>
        <v>3</v>
      </c>
      <c r="R138" s="104">
        <v>115.654</v>
      </c>
      <c r="S138" s="104">
        <v>0</v>
      </c>
      <c r="T138" s="107">
        <f t="shared" si="30"/>
        <v>353.18399999999997</v>
      </c>
    </row>
    <row r="139" spans="1:20" s="68" customFormat="1" ht="69" outlineLevel="1" x14ac:dyDescent="0.3">
      <c r="A139" s="98" t="s">
        <v>911</v>
      </c>
      <c r="B139" s="99" t="s">
        <v>127</v>
      </c>
      <c r="C139" s="100" t="s">
        <v>365</v>
      </c>
      <c r="D139" s="101" t="s">
        <v>205</v>
      </c>
      <c r="E139" s="102" t="s">
        <v>330</v>
      </c>
      <c r="F139" s="101" t="s">
        <v>128</v>
      </c>
      <c r="G139" s="101" t="s">
        <v>137</v>
      </c>
      <c r="H139" s="103">
        <v>45188</v>
      </c>
      <c r="I139" s="103">
        <v>45190</v>
      </c>
      <c r="J139" s="102" t="s">
        <v>206</v>
      </c>
      <c r="K139" s="104">
        <f t="shared" si="29"/>
        <v>63.232333333333337</v>
      </c>
      <c r="L139" s="104">
        <f t="shared" si="36"/>
        <v>189.697</v>
      </c>
      <c r="M139" s="104">
        <v>189.697</v>
      </c>
      <c r="N139" s="105">
        <v>0</v>
      </c>
      <c r="O139" s="106">
        <f t="shared" si="40"/>
        <v>2</v>
      </c>
      <c r="P139" s="104">
        <v>0</v>
      </c>
      <c r="Q139" s="106">
        <f t="shared" si="41"/>
        <v>3</v>
      </c>
      <c r="R139" s="104">
        <v>0</v>
      </c>
      <c r="S139" s="104">
        <v>0</v>
      </c>
      <c r="T139" s="107">
        <f t="shared" si="30"/>
        <v>189.697</v>
      </c>
    </row>
    <row r="140" spans="1:20" s="68" customFormat="1" ht="138" outlineLevel="1" x14ac:dyDescent="0.3">
      <c r="A140" s="98" t="s">
        <v>911</v>
      </c>
      <c r="B140" s="99" t="s">
        <v>65</v>
      </c>
      <c r="C140" s="100" t="s">
        <v>365</v>
      </c>
      <c r="D140" s="101" t="s">
        <v>205</v>
      </c>
      <c r="E140" s="102" t="s">
        <v>331</v>
      </c>
      <c r="F140" s="101" t="s">
        <v>128</v>
      </c>
      <c r="G140" s="101" t="s">
        <v>137</v>
      </c>
      <c r="H140" s="103">
        <v>45188</v>
      </c>
      <c r="I140" s="103">
        <v>45190</v>
      </c>
      <c r="J140" s="102" t="s">
        <v>206</v>
      </c>
      <c r="K140" s="104">
        <f t="shared" si="29"/>
        <v>63.232333333333337</v>
      </c>
      <c r="L140" s="104">
        <f t="shared" si="36"/>
        <v>189.697</v>
      </c>
      <c r="M140" s="104">
        <v>189.697</v>
      </c>
      <c r="N140" s="105">
        <v>0</v>
      </c>
      <c r="O140" s="106">
        <f t="shared" si="40"/>
        <v>2</v>
      </c>
      <c r="P140" s="104">
        <v>0</v>
      </c>
      <c r="Q140" s="106">
        <f t="shared" si="41"/>
        <v>3</v>
      </c>
      <c r="R140" s="104">
        <v>0</v>
      </c>
      <c r="S140" s="104">
        <v>0</v>
      </c>
      <c r="T140" s="107">
        <f t="shared" si="30"/>
        <v>189.697</v>
      </c>
    </row>
    <row r="141" spans="1:20" s="68" customFormat="1" ht="138" outlineLevel="1" x14ac:dyDescent="0.3">
      <c r="A141" s="98" t="s">
        <v>911</v>
      </c>
      <c r="B141" s="99" t="s">
        <v>249</v>
      </c>
      <c r="C141" s="100" t="s">
        <v>365</v>
      </c>
      <c r="D141" s="101" t="s">
        <v>205</v>
      </c>
      <c r="E141" s="102" t="s">
        <v>334</v>
      </c>
      <c r="F141" s="101" t="s">
        <v>128</v>
      </c>
      <c r="G141" s="101" t="s">
        <v>137</v>
      </c>
      <c r="H141" s="103">
        <v>45188</v>
      </c>
      <c r="I141" s="103">
        <v>45190</v>
      </c>
      <c r="J141" s="102" t="s">
        <v>206</v>
      </c>
      <c r="K141" s="104">
        <f t="shared" si="29"/>
        <v>63.232333333333337</v>
      </c>
      <c r="L141" s="104">
        <f t="shared" si="36"/>
        <v>189.697</v>
      </c>
      <c r="M141" s="104">
        <v>189.697</v>
      </c>
      <c r="N141" s="105">
        <v>0</v>
      </c>
      <c r="O141" s="106">
        <f t="shared" si="40"/>
        <v>2</v>
      </c>
      <c r="P141" s="104">
        <v>0</v>
      </c>
      <c r="Q141" s="106">
        <f t="shared" si="41"/>
        <v>3</v>
      </c>
      <c r="R141" s="104">
        <v>0</v>
      </c>
      <c r="S141" s="104">
        <v>0</v>
      </c>
      <c r="T141" s="107">
        <f t="shared" si="30"/>
        <v>189.697</v>
      </c>
    </row>
    <row r="142" spans="1:20" s="68" customFormat="1" ht="138" outlineLevel="1" x14ac:dyDescent="0.3">
      <c r="A142" s="98" t="s">
        <v>911</v>
      </c>
      <c r="B142" s="99" t="s">
        <v>250</v>
      </c>
      <c r="C142" s="100" t="s">
        <v>365</v>
      </c>
      <c r="D142" s="101" t="s">
        <v>501</v>
      </c>
      <c r="E142" s="102" t="s">
        <v>331</v>
      </c>
      <c r="F142" s="101" t="s">
        <v>128</v>
      </c>
      <c r="G142" s="101" t="s">
        <v>137</v>
      </c>
      <c r="H142" s="103">
        <v>45217</v>
      </c>
      <c r="I142" s="103">
        <v>45219</v>
      </c>
      <c r="J142" s="102" t="s">
        <v>111</v>
      </c>
      <c r="K142" s="104">
        <f t="shared" ref="K142:K202" si="42">T142/Q142</f>
        <v>65.537666666666667</v>
      </c>
      <c r="L142" s="104">
        <f t="shared" si="36"/>
        <v>196.613</v>
      </c>
      <c r="M142" s="104">
        <v>196.613</v>
      </c>
      <c r="N142" s="105">
        <v>0</v>
      </c>
      <c r="O142" s="106">
        <f t="shared" si="40"/>
        <v>2</v>
      </c>
      <c r="P142" s="104">
        <v>0</v>
      </c>
      <c r="Q142" s="106">
        <f t="shared" si="41"/>
        <v>3</v>
      </c>
      <c r="R142" s="104">
        <v>0</v>
      </c>
      <c r="S142" s="104">
        <v>0</v>
      </c>
      <c r="T142" s="107">
        <f t="shared" si="30"/>
        <v>196.613</v>
      </c>
    </row>
    <row r="143" spans="1:20" s="68" customFormat="1" ht="86.25" outlineLevel="1" x14ac:dyDescent="0.3">
      <c r="A143" s="98" t="s">
        <v>911</v>
      </c>
      <c r="B143" s="99" t="s">
        <v>251</v>
      </c>
      <c r="C143" s="100" t="s">
        <v>365</v>
      </c>
      <c r="D143" s="101" t="s">
        <v>502</v>
      </c>
      <c r="E143" s="102" t="s">
        <v>332</v>
      </c>
      <c r="F143" s="101" t="s">
        <v>128</v>
      </c>
      <c r="G143" s="101" t="s">
        <v>137</v>
      </c>
      <c r="H143" s="103">
        <v>45216</v>
      </c>
      <c r="I143" s="103">
        <v>45219</v>
      </c>
      <c r="J143" s="102" t="s">
        <v>199</v>
      </c>
      <c r="K143" s="104">
        <f t="shared" si="42"/>
        <v>1.2662500000000001</v>
      </c>
      <c r="L143" s="104">
        <f t="shared" si="36"/>
        <v>0</v>
      </c>
      <c r="M143" s="104">
        <v>0</v>
      </c>
      <c r="N143" s="105">
        <v>0</v>
      </c>
      <c r="O143" s="106">
        <f t="shared" si="40"/>
        <v>3</v>
      </c>
      <c r="P143" s="104">
        <v>5.0650000000000004</v>
      </c>
      <c r="Q143" s="106">
        <f t="shared" si="41"/>
        <v>4</v>
      </c>
      <c r="R143" s="104">
        <v>0</v>
      </c>
      <c r="S143" s="104">
        <v>0</v>
      </c>
      <c r="T143" s="107">
        <f t="shared" si="30"/>
        <v>5.0650000000000004</v>
      </c>
    </row>
    <row r="144" spans="1:20" s="68" customFormat="1" ht="172.5" outlineLevel="1" x14ac:dyDescent="0.3">
      <c r="A144" s="98" t="s">
        <v>911</v>
      </c>
      <c r="B144" s="99" t="s">
        <v>252</v>
      </c>
      <c r="C144" s="100" t="s">
        <v>365</v>
      </c>
      <c r="D144" s="101" t="s">
        <v>502</v>
      </c>
      <c r="E144" s="102" t="s">
        <v>333</v>
      </c>
      <c r="F144" s="101" t="s">
        <v>128</v>
      </c>
      <c r="G144" s="101" t="s">
        <v>137</v>
      </c>
      <c r="H144" s="103">
        <v>45216</v>
      </c>
      <c r="I144" s="103">
        <v>45219</v>
      </c>
      <c r="J144" s="102" t="s">
        <v>199</v>
      </c>
      <c r="K144" s="104">
        <f t="shared" si="42"/>
        <v>1.2662500000000001</v>
      </c>
      <c r="L144" s="104">
        <f t="shared" si="36"/>
        <v>0</v>
      </c>
      <c r="M144" s="104">
        <v>0</v>
      </c>
      <c r="N144" s="105">
        <v>0</v>
      </c>
      <c r="O144" s="106">
        <f t="shared" si="40"/>
        <v>3</v>
      </c>
      <c r="P144" s="104">
        <v>5.0650000000000004</v>
      </c>
      <c r="Q144" s="106">
        <f t="shared" si="41"/>
        <v>4</v>
      </c>
      <c r="R144" s="104">
        <v>0</v>
      </c>
      <c r="S144" s="104">
        <v>0</v>
      </c>
      <c r="T144" s="107">
        <f t="shared" si="30"/>
        <v>5.0650000000000004</v>
      </c>
    </row>
    <row r="145" spans="1:20" s="68" customFormat="1" ht="120.75" outlineLevel="1" x14ac:dyDescent="0.3">
      <c r="A145" s="98" t="s">
        <v>911</v>
      </c>
      <c r="B145" s="99" t="s">
        <v>253</v>
      </c>
      <c r="C145" s="100" t="s">
        <v>365</v>
      </c>
      <c r="D145" s="101" t="s">
        <v>503</v>
      </c>
      <c r="E145" s="102" t="s">
        <v>504</v>
      </c>
      <c r="F145" s="101" t="s">
        <v>128</v>
      </c>
      <c r="G145" s="101" t="s">
        <v>137</v>
      </c>
      <c r="H145" s="103">
        <v>45228</v>
      </c>
      <c r="I145" s="103">
        <v>45231</v>
      </c>
      <c r="J145" s="102" t="s">
        <v>108</v>
      </c>
      <c r="K145" s="104">
        <f t="shared" si="42"/>
        <v>34.262250000000002</v>
      </c>
      <c r="L145" s="104">
        <f t="shared" si="36"/>
        <v>92</v>
      </c>
      <c r="M145" s="104">
        <v>92</v>
      </c>
      <c r="N145" s="105">
        <v>0</v>
      </c>
      <c r="O145" s="106">
        <f t="shared" si="40"/>
        <v>3</v>
      </c>
      <c r="P145" s="104">
        <v>0</v>
      </c>
      <c r="Q145" s="106">
        <f t="shared" si="41"/>
        <v>4</v>
      </c>
      <c r="R145" s="104">
        <v>45.048999999999999</v>
      </c>
      <c r="S145" s="104">
        <v>0</v>
      </c>
      <c r="T145" s="107">
        <f t="shared" si="30"/>
        <v>137.04900000000001</v>
      </c>
    </row>
    <row r="146" spans="1:20" s="68" customFormat="1" ht="172.5" outlineLevel="1" x14ac:dyDescent="0.3">
      <c r="A146" s="98" t="s">
        <v>911</v>
      </c>
      <c r="B146" s="99" t="s">
        <v>254</v>
      </c>
      <c r="C146" s="100" t="s">
        <v>365</v>
      </c>
      <c r="D146" s="101" t="s">
        <v>505</v>
      </c>
      <c r="E146" s="102" t="s">
        <v>506</v>
      </c>
      <c r="F146" s="101" t="s">
        <v>128</v>
      </c>
      <c r="G146" s="101" t="s">
        <v>137</v>
      </c>
      <c r="H146" s="103">
        <v>45256</v>
      </c>
      <c r="I146" s="103">
        <v>45260</v>
      </c>
      <c r="J146" s="102" t="s">
        <v>507</v>
      </c>
      <c r="K146" s="104">
        <f t="shared" si="42"/>
        <v>167.72060000000002</v>
      </c>
      <c r="L146" s="104">
        <f t="shared" si="36"/>
        <v>344.15499999999997</v>
      </c>
      <c r="M146" s="104">
        <v>344.15499999999997</v>
      </c>
      <c r="N146" s="105">
        <v>0</v>
      </c>
      <c r="O146" s="106">
        <f t="shared" si="40"/>
        <v>4</v>
      </c>
      <c r="P146" s="104">
        <v>255.19900000000001</v>
      </c>
      <c r="Q146" s="106">
        <f t="shared" si="41"/>
        <v>5</v>
      </c>
      <c r="R146" s="104">
        <v>239.249</v>
      </c>
      <c r="S146" s="104">
        <v>0</v>
      </c>
      <c r="T146" s="107">
        <f t="shared" si="30"/>
        <v>838.60300000000007</v>
      </c>
    </row>
    <row r="147" spans="1:20" s="68" customFormat="1" ht="103.5" outlineLevel="1" x14ac:dyDescent="0.3">
      <c r="A147" s="98" t="s">
        <v>911</v>
      </c>
      <c r="B147" s="99" t="s">
        <v>255</v>
      </c>
      <c r="C147" s="100" t="s">
        <v>365</v>
      </c>
      <c r="D147" s="101" t="s">
        <v>508</v>
      </c>
      <c r="E147" s="102" t="s">
        <v>509</v>
      </c>
      <c r="F147" s="101" t="s">
        <v>128</v>
      </c>
      <c r="G147" s="101" t="s">
        <v>137</v>
      </c>
      <c r="H147" s="103">
        <v>45244</v>
      </c>
      <c r="I147" s="103">
        <v>45246</v>
      </c>
      <c r="J147" s="102" t="s">
        <v>111</v>
      </c>
      <c r="K147" s="104">
        <f t="shared" si="42"/>
        <v>133.73133333333334</v>
      </c>
      <c r="L147" s="104">
        <f t="shared" si="36"/>
        <v>192.88800000000001</v>
      </c>
      <c r="M147" s="104">
        <v>192.88800000000001</v>
      </c>
      <c r="N147" s="105">
        <v>0</v>
      </c>
      <c r="O147" s="106">
        <f t="shared" si="40"/>
        <v>2</v>
      </c>
      <c r="P147" s="104">
        <v>96.034000000000006</v>
      </c>
      <c r="Q147" s="106">
        <f t="shared" si="41"/>
        <v>3</v>
      </c>
      <c r="R147" s="104">
        <v>112.27200000000001</v>
      </c>
      <c r="S147" s="104">
        <v>0</v>
      </c>
      <c r="T147" s="107">
        <f t="shared" si="30"/>
        <v>401.19400000000002</v>
      </c>
    </row>
    <row r="148" spans="1:20" s="68" customFormat="1" ht="69" outlineLevel="1" x14ac:dyDescent="0.3">
      <c r="A148" s="98" t="s">
        <v>911</v>
      </c>
      <c r="B148" s="99" t="s">
        <v>256</v>
      </c>
      <c r="C148" s="100" t="s">
        <v>365</v>
      </c>
      <c r="D148" s="101" t="s">
        <v>510</v>
      </c>
      <c r="E148" s="102" t="s">
        <v>511</v>
      </c>
      <c r="F148" s="101" t="s">
        <v>128</v>
      </c>
      <c r="G148" s="101" t="s">
        <v>137</v>
      </c>
      <c r="H148" s="103">
        <v>45270</v>
      </c>
      <c r="I148" s="103">
        <v>45276</v>
      </c>
      <c r="J148" s="102" t="s">
        <v>189</v>
      </c>
      <c r="K148" s="104">
        <f t="shared" si="42"/>
        <v>158.53614285714289</v>
      </c>
      <c r="L148" s="104">
        <f t="shared" si="36"/>
        <v>279.815</v>
      </c>
      <c r="M148" s="104">
        <v>279.815</v>
      </c>
      <c r="N148" s="105">
        <v>0</v>
      </c>
      <c r="O148" s="106">
        <f t="shared" si="40"/>
        <v>6</v>
      </c>
      <c r="P148" s="104">
        <v>441</v>
      </c>
      <c r="Q148" s="106">
        <f t="shared" si="41"/>
        <v>7</v>
      </c>
      <c r="R148" s="104">
        <v>388.93799999999999</v>
      </c>
      <c r="S148" s="104">
        <v>0</v>
      </c>
      <c r="T148" s="107">
        <f t="shared" si="30"/>
        <v>1109.7530000000002</v>
      </c>
    </row>
    <row r="149" spans="1:20" s="68" customFormat="1" ht="120.75" outlineLevel="1" x14ac:dyDescent="0.3">
      <c r="A149" s="98" t="s">
        <v>911</v>
      </c>
      <c r="B149" s="99" t="s">
        <v>257</v>
      </c>
      <c r="C149" s="100" t="s">
        <v>365</v>
      </c>
      <c r="D149" s="101" t="s">
        <v>510</v>
      </c>
      <c r="E149" s="102" t="s">
        <v>513</v>
      </c>
      <c r="F149" s="101" t="s">
        <v>128</v>
      </c>
      <c r="G149" s="101" t="s">
        <v>137</v>
      </c>
      <c r="H149" s="103">
        <v>45270</v>
      </c>
      <c r="I149" s="103">
        <v>45276</v>
      </c>
      <c r="J149" s="102" t="s">
        <v>189</v>
      </c>
      <c r="K149" s="104">
        <f t="shared" si="42"/>
        <v>158.53614285714289</v>
      </c>
      <c r="L149" s="104">
        <f t="shared" si="36"/>
        <v>279.815</v>
      </c>
      <c r="M149" s="104">
        <v>279.815</v>
      </c>
      <c r="N149" s="105">
        <v>0</v>
      </c>
      <c r="O149" s="106">
        <f t="shared" si="40"/>
        <v>6</v>
      </c>
      <c r="P149" s="104">
        <v>441</v>
      </c>
      <c r="Q149" s="106">
        <f t="shared" si="41"/>
        <v>7</v>
      </c>
      <c r="R149" s="104">
        <v>388.93799999999999</v>
      </c>
      <c r="S149" s="104">
        <v>0</v>
      </c>
      <c r="T149" s="107">
        <f t="shared" si="30"/>
        <v>1109.7530000000002</v>
      </c>
    </row>
    <row r="150" spans="1:20" s="68" customFormat="1" ht="69" outlineLevel="1" x14ac:dyDescent="0.3">
      <c r="A150" s="98" t="s">
        <v>911</v>
      </c>
      <c r="B150" s="99" t="s">
        <v>258</v>
      </c>
      <c r="C150" s="100" t="s">
        <v>365</v>
      </c>
      <c r="D150" s="101" t="s">
        <v>512</v>
      </c>
      <c r="E150" s="102" t="s">
        <v>514</v>
      </c>
      <c r="F150" s="101" t="s">
        <v>128</v>
      </c>
      <c r="G150" s="101" t="s">
        <v>137</v>
      </c>
      <c r="H150" s="103">
        <v>45256</v>
      </c>
      <c r="I150" s="103">
        <v>45258</v>
      </c>
      <c r="J150" s="102" t="s">
        <v>139</v>
      </c>
      <c r="K150" s="104">
        <f t="shared" si="42"/>
        <v>77.252333333333326</v>
      </c>
      <c r="L150" s="104">
        <f t="shared" si="36"/>
        <v>65.16</v>
      </c>
      <c r="M150" s="104">
        <v>65.16</v>
      </c>
      <c r="N150" s="105">
        <v>0</v>
      </c>
      <c r="O150" s="106">
        <f t="shared" si="40"/>
        <v>2</v>
      </c>
      <c r="P150" s="104">
        <v>74.847999999999999</v>
      </c>
      <c r="Q150" s="106">
        <f t="shared" si="41"/>
        <v>3</v>
      </c>
      <c r="R150" s="104">
        <v>91.748999999999995</v>
      </c>
      <c r="S150" s="104">
        <v>0</v>
      </c>
      <c r="T150" s="107">
        <f t="shared" si="30"/>
        <v>231.75699999999998</v>
      </c>
    </row>
    <row r="151" spans="1:20" s="68" customFormat="1" ht="138" outlineLevel="1" x14ac:dyDescent="0.3">
      <c r="A151" s="98" t="s">
        <v>911</v>
      </c>
      <c r="B151" s="99" t="s">
        <v>259</v>
      </c>
      <c r="C151" s="100" t="s">
        <v>365</v>
      </c>
      <c r="D151" s="101" t="s">
        <v>512</v>
      </c>
      <c r="E151" s="102" t="s">
        <v>515</v>
      </c>
      <c r="F151" s="101" t="s">
        <v>128</v>
      </c>
      <c r="G151" s="101" t="s">
        <v>137</v>
      </c>
      <c r="H151" s="103">
        <v>45256</v>
      </c>
      <c r="I151" s="103">
        <v>45258</v>
      </c>
      <c r="J151" s="102" t="s">
        <v>139</v>
      </c>
      <c r="K151" s="104">
        <f t="shared" si="42"/>
        <v>77.252333333333326</v>
      </c>
      <c r="L151" s="104">
        <f t="shared" si="36"/>
        <v>65.16</v>
      </c>
      <c r="M151" s="104">
        <v>65.16</v>
      </c>
      <c r="N151" s="105">
        <v>0</v>
      </c>
      <c r="O151" s="106">
        <f t="shared" si="40"/>
        <v>2</v>
      </c>
      <c r="P151" s="104">
        <v>74.847999999999999</v>
      </c>
      <c r="Q151" s="106">
        <f t="shared" si="41"/>
        <v>3</v>
      </c>
      <c r="R151" s="104">
        <v>91.748999999999995</v>
      </c>
      <c r="S151" s="104">
        <v>0</v>
      </c>
      <c r="T151" s="107">
        <f t="shared" si="30"/>
        <v>231.75699999999998</v>
      </c>
    </row>
    <row r="152" spans="1:20" s="68" customFormat="1" ht="69" outlineLevel="1" x14ac:dyDescent="0.3">
      <c r="A152" s="98" t="s">
        <v>911</v>
      </c>
      <c r="B152" s="99" t="s">
        <v>260</v>
      </c>
      <c r="C152" s="100" t="s">
        <v>365</v>
      </c>
      <c r="D152" s="101" t="s">
        <v>516</v>
      </c>
      <c r="E152" s="102" t="s">
        <v>517</v>
      </c>
      <c r="F152" s="101" t="s">
        <v>128</v>
      </c>
      <c r="G152" s="101" t="s">
        <v>137</v>
      </c>
      <c r="H152" s="103">
        <v>45259</v>
      </c>
      <c r="I152" s="103">
        <v>45261</v>
      </c>
      <c r="J152" s="102" t="s">
        <v>235</v>
      </c>
      <c r="K152" s="104">
        <f t="shared" si="42"/>
        <v>87.733333333333334</v>
      </c>
      <c r="L152" s="104">
        <f t="shared" si="36"/>
        <v>159.43799999999999</v>
      </c>
      <c r="M152" s="104">
        <v>159.43799999999999</v>
      </c>
      <c r="N152" s="105">
        <v>0</v>
      </c>
      <c r="O152" s="106">
        <f t="shared" si="40"/>
        <v>2</v>
      </c>
      <c r="P152" s="104">
        <v>0</v>
      </c>
      <c r="Q152" s="106">
        <f t="shared" si="41"/>
        <v>3</v>
      </c>
      <c r="R152" s="104">
        <v>103.762</v>
      </c>
      <c r="S152" s="104">
        <v>0</v>
      </c>
      <c r="T152" s="107">
        <f t="shared" si="30"/>
        <v>263.2</v>
      </c>
    </row>
    <row r="153" spans="1:20" s="68" customFormat="1" ht="69" outlineLevel="1" x14ac:dyDescent="0.3">
      <c r="A153" s="98" t="s">
        <v>911</v>
      </c>
      <c r="B153" s="99" t="s">
        <v>261</v>
      </c>
      <c r="C153" s="100" t="s">
        <v>365</v>
      </c>
      <c r="D153" s="101" t="s">
        <v>518</v>
      </c>
      <c r="E153" s="102" t="s">
        <v>517</v>
      </c>
      <c r="F153" s="101" t="s">
        <v>128</v>
      </c>
      <c r="G153" s="101" t="s">
        <v>137</v>
      </c>
      <c r="H153" s="103">
        <v>45273</v>
      </c>
      <c r="I153" s="103">
        <v>45277</v>
      </c>
      <c r="J153" s="102" t="s">
        <v>189</v>
      </c>
      <c r="K153" s="104">
        <f t="shared" si="42"/>
        <v>185.9572</v>
      </c>
      <c r="L153" s="104">
        <f t="shared" si="36"/>
        <v>413.02699999999999</v>
      </c>
      <c r="M153" s="104">
        <v>413.02699999999999</v>
      </c>
      <c r="N153" s="105">
        <v>0</v>
      </c>
      <c r="O153" s="106">
        <f t="shared" si="40"/>
        <v>4</v>
      </c>
      <c r="P153" s="104">
        <v>240.72399999999999</v>
      </c>
      <c r="Q153" s="106">
        <f t="shared" si="41"/>
        <v>5</v>
      </c>
      <c r="R153" s="104">
        <v>276.03500000000003</v>
      </c>
      <c r="S153" s="104">
        <v>0</v>
      </c>
      <c r="T153" s="107">
        <f t="shared" si="30"/>
        <v>929.78600000000006</v>
      </c>
    </row>
    <row r="154" spans="1:20" s="68" customFormat="1" ht="69" outlineLevel="1" x14ac:dyDescent="0.3">
      <c r="A154" s="98" t="s">
        <v>911</v>
      </c>
      <c r="B154" s="99" t="s">
        <v>262</v>
      </c>
      <c r="C154" s="100" t="s">
        <v>365</v>
      </c>
      <c r="D154" s="101" t="s">
        <v>518</v>
      </c>
      <c r="E154" s="102" t="s">
        <v>514</v>
      </c>
      <c r="F154" s="101" t="s">
        <v>128</v>
      </c>
      <c r="G154" s="101" t="s">
        <v>137</v>
      </c>
      <c r="H154" s="103">
        <v>45273</v>
      </c>
      <c r="I154" s="103">
        <v>45277</v>
      </c>
      <c r="J154" s="102" t="s">
        <v>189</v>
      </c>
      <c r="K154" s="104">
        <f t="shared" si="42"/>
        <v>123.3586</v>
      </c>
      <c r="L154" s="104">
        <f t="shared" si="36"/>
        <v>319.387</v>
      </c>
      <c r="M154" s="104">
        <v>319.387</v>
      </c>
      <c r="N154" s="105">
        <v>0</v>
      </c>
      <c r="O154" s="106">
        <f t="shared" si="40"/>
        <v>4</v>
      </c>
      <c r="P154" s="104">
        <v>131.785</v>
      </c>
      <c r="Q154" s="106">
        <f t="shared" si="41"/>
        <v>5</v>
      </c>
      <c r="R154" s="104">
        <v>165.62100000000001</v>
      </c>
      <c r="S154" s="104">
        <v>0</v>
      </c>
      <c r="T154" s="107">
        <f t="shared" si="30"/>
        <v>616.79300000000001</v>
      </c>
    </row>
    <row r="155" spans="1:20" s="68" customFormat="1" ht="138" outlineLevel="1" x14ac:dyDescent="0.3">
      <c r="A155" s="98" t="s">
        <v>911</v>
      </c>
      <c r="B155" s="99" t="s">
        <v>263</v>
      </c>
      <c r="C155" s="100" t="s">
        <v>365</v>
      </c>
      <c r="D155" s="101" t="s">
        <v>518</v>
      </c>
      <c r="E155" s="102" t="s">
        <v>519</v>
      </c>
      <c r="F155" s="101" t="s">
        <v>128</v>
      </c>
      <c r="G155" s="101" t="s">
        <v>137</v>
      </c>
      <c r="H155" s="103">
        <v>45273</v>
      </c>
      <c r="I155" s="103">
        <v>45275</v>
      </c>
      <c r="J155" s="102" t="s">
        <v>189</v>
      </c>
      <c r="K155" s="104">
        <f t="shared" si="42"/>
        <v>205.60400000000001</v>
      </c>
      <c r="L155" s="104">
        <f t="shared" si="36"/>
        <v>319.40600000000001</v>
      </c>
      <c r="M155" s="104">
        <v>319.40600000000001</v>
      </c>
      <c r="N155" s="105">
        <v>0</v>
      </c>
      <c r="O155" s="106">
        <f t="shared" si="40"/>
        <v>2</v>
      </c>
      <c r="P155" s="104">
        <v>131.785</v>
      </c>
      <c r="Q155" s="106">
        <f t="shared" si="41"/>
        <v>3</v>
      </c>
      <c r="R155" s="104">
        <v>165.62100000000001</v>
      </c>
      <c r="S155" s="104">
        <v>0</v>
      </c>
      <c r="T155" s="107">
        <f t="shared" si="30"/>
        <v>616.81200000000001</v>
      </c>
    </row>
    <row r="156" spans="1:20" s="68" customFormat="1" ht="69" outlineLevel="1" x14ac:dyDescent="0.3">
      <c r="A156" s="98" t="s">
        <v>911</v>
      </c>
      <c r="B156" s="99" t="s">
        <v>264</v>
      </c>
      <c r="C156" s="100" t="s">
        <v>365</v>
      </c>
      <c r="D156" s="101" t="s">
        <v>520</v>
      </c>
      <c r="E156" s="102" t="s">
        <v>517</v>
      </c>
      <c r="F156" s="101" t="s">
        <v>128</v>
      </c>
      <c r="G156" s="101" t="s">
        <v>137</v>
      </c>
      <c r="H156" s="103">
        <v>45268</v>
      </c>
      <c r="I156" s="103">
        <v>45270</v>
      </c>
      <c r="J156" s="102" t="s">
        <v>789</v>
      </c>
      <c r="K156" s="104">
        <f t="shared" si="42"/>
        <v>45.163000000000004</v>
      </c>
      <c r="L156" s="104">
        <f t="shared" si="36"/>
        <v>0</v>
      </c>
      <c r="M156" s="104">
        <v>0</v>
      </c>
      <c r="N156" s="105">
        <v>0</v>
      </c>
      <c r="O156" s="106">
        <f t="shared" si="40"/>
        <v>2</v>
      </c>
      <c r="P156" s="104">
        <v>0</v>
      </c>
      <c r="Q156" s="106">
        <f t="shared" si="41"/>
        <v>3</v>
      </c>
      <c r="R156" s="104">
        <v>135.489</v>
      </c>
      <c r="S156" s="104">
        <v>0</v>
      </c>
      <c r="T156" s="107">
        <f t="shared" si="30"/>
        <v>135.489</v>
      </c>
    </row>
    <row r="157" spans="1:20" s="68" customFormat="1" ht="120.75" outlineLevel="1" x14ac:dyDescent="0.3">
      <c r="A157" s="98" t="s">
        <v>911</v>
      </c>
      <c r="B157" s="99" t="s">
        <v>265</v>
      </c>
      <c r="C157" s="100" t="s">
        <v>365</v>
      </c>
      <c r="D157" s="101" t="s">
        <v>521</v>
      </c>
      <c r="E157" s="102" t="s">
        <v>513</v>
      </c>
      <c r="F157" s="101" t="s">
        <v>128</v>
      </c>
      <c r="G157" s="101" t="s">
        <v>137</v>
      </c>
      <c r="H157" s="103">
        <v>45280</v>
      </c>
      <c r="I157" s="103">
        <v>45282</v>
      </c>
      <c r="J157" s="102" t="s">
        <v>108</v>
      </c>
      <c r="K157" s="104">
        <f t="shared" si="42"/>
        <v>59.716333333333331</v>
      </c>
      <c r="L157" s="104">
        <f t="shared" si="36"/>
        <v>145.10400000000001</v>
      </c>
      <c r="M157" s="104">
        <v>145.10400000000001</v>
      </c>
      <c r="N157" s="105">
        <v>0</v>
      </c>
      <c r="O157" s="106">
        <f t="shared" si="40"/>
        <v>2</v>
      </c>
      <c r="P157" s="104">
        <v>0</v>
      </c>
      <c r="Q157" s="106">
        <f t="shared" si="41"/>
        <v>3</v>
      </c>
      <c r="R157" s="104">
        <v>34.045000000000002</v>
      </c>
      <c r="S157" s="104">
        <v>0</v>
      </c>
      <c r="T157" s="107">
        <f t="shared" si="30"/>
        <v>179.149</v>
      </c>
    </row>
    <row r="158" spans="1:20" s="97" customFormat="1" ht="34.5" x14ac:dyDescent="0.3">
      <c r="A158" s="90" t="s">
        <v>912</v>
      </c>
      <c r="B158" s="109"/>
      <c r="C158" s="100"/>
      <c r="D158" s="110"/>
      <c r="E158" s="111"/>
      <c r="F158" s="110"/>
      <c r="G158" s="110"/>
      <c r="H158" s="112"/>
      <c r="I158" s="112"/>
      <c r="J158" s="111"/>
      <c r="K158" s="107">
        <f t="shared" si="42"/>
        <v>41.071464285714285</v>
      </c>
      <c r="L158" s="107">
        <f>SUM(L159:L164)</f>
        <v>766.197</v>
      </c>
      <c r="M158" s="107">
        <f t="shared" ref="M158:S158" si="43">SUM(M159:M164)</f>
        <v>766.197</v>
      </c>
      <c r="N158" s="107">
        <f t="shared" si="43"/>
        <v>0</v>
      </c>
      <c r="O158" s="113">
        <f t="shared" si="43"/>
        <v>22</v>
      </c>
      <c r="P158" s="107">
        <f>SUM(P159:P164)</f>
        <v>0</v>
      </c>
      <c r="Q158" s="113">
        <f>SUM(Q159:Q164)</f>
        <v>28</v>
      </c>
      <c r="R158" s="107">
        <f t="shared" si="43"/>
        <v>383.80399999999997</v>
      </c>
      <c r="S158" s="107">
        <f t="shared" si="43"/>
        <v>0</v>
      </c>
      <c r="T158" s="107">
        <f t="shared" si="30"/>
        <v>1150.001</v>
      </c>
    </row>
    <row r="159" spans="1:20" s="68" customFormat="1" ht="51.75" outlineLevel="1" x14ac:dyDescent="0.3">
      <c r="A159" s="98" t="s">
        <v>912</v>
      </c>
      <c r="B159" s="99" t="s">
        <v>66</v>
      </c>
      <c r="C159" s="100" t="s">
        <v>365</v>
      </c>
      <c r="D159" s="101" t="s">
        <v>522</v>
      </c>
      <c r="E159" s="102" t="s">
        <v>523</v>
      </c>
      <c r="F159" s="101" t="s">
        <v>128</v>
      </c>
      <c r="G159" s="101" t="s">
        <v>137</v>
      </c>
      <c r="H159" s="103">
        <v>45228</v>
      </c>
      <c r="I159" s="103">
        <v>45231</v>
      </c>
      <c r="J159" s="102" t="s">
        <v>108</v>
      </c>
      <c r="K159" s="104">
        <f t="shared" si="42"/>
        <v>8.8497500000000002</v>
      </c>
      <c r="L159" s="104">
        <f t="shared" si="36"/>
        <v>35.399000000000001</v>
      </c>
      <c r="M159" s="104">
        <v>35.399000000000001</v>
      </c>
      <c r="N159" s="105">
        <v>0</v>
      </c>
      <c r="O159" s="106">
        <f t="shared" ref="O159:O164" si="44">I159-H159</f>
        <v>3</v>
      </c>
      <c r="P159" s="104">
        <v>0</v>
      </c>
      <c r="Q159" s="106">
        <f t="shared" ref="Q159:Q164" si="45">I159-H159+1</f>
        <v>4</v>
      </c>
      <c r="R159" s="104">
        <v>0</v>
      </c>
      <c r="S159" s="104">
        <v>0</v>
      </c>
      <c r="T159" s="107">
        <f t="shared" si="30"/>
        <v>35.399000000000001</v>
      </c>
    </row>
    <row r="160" spans="1:20" s="68" customFormat="1" ht="86.25" outlineLevel="1" x14ac:dyDescent="0.3">
      <c r="A160" s="98" t="s">
        <v>912</v>
      </c>
      <c r="B160" s="99" t="s">
        <v>267</v>
      </c>
      <c r="C160" s="100" t="s">
        <v>365</v>
      </c>
      <c r="D160" s="101" t="s">
        <v>524</v>
      </c>
      <c r="E160" s="102" t="s">
        <v>525</v>
      </c>
      <c r="F160" s="101" t="s">
        <v>128</v>
      </c>
      <c r="G160" s="101" t="s">
        <v>137</v>
      </c>
      <c r="H160" s="103">
        <v>45228</v>
      </c>
      <c r="I160" s="103">
        <v>45231</v>
      </c>
      <c r="J160" s="102" t="s">
        <v>108</v>
      </c>
      <c r="K160" s="104">
        <f t="shared" si="42"/>
        <v>8.8497500000000002</v>
      </c>
      <c r="L160" s="104">
        <f t="shared" si="36"/>
        <v>35.399000000000001</v>
      </c>
      <c r="M160" s="104">
        <v>35.399000000000001</v>
      </c>
      <c r="N160" s="105">
        <v>0</v>
      </c>
      <c r="O160" s="106">
        <f t="shared" si="44"/>
        <v>3</v>
      </c>
      <c r="P160" s="104">
        <v>0</v>
      </c>
      <c r="Q160" s="106">
        <f t="shared" si="45"/>
        <v>4</v>
      </c>
      <c r="R160" s="104">
        <v>0</v>
      </c>
      <c r="S160" s="104">
        <v>0</v>
      </c>
      <c r="T160" s="107">
        <f t="shared" si="30"/>
        <v>35.399000000000001</v>
      </c>
    </row>
    <row r="161" spans="1:20" s="68" customFormat="1" ht="86.25" outlineLevel="1" x14ac:dyDescent="0.3">
      <c r="A161" s="98" t="s">
        <v>912</v>
      </c>
      <c r="B161" s="99" t="s">
        <v>268</v>
      </c>
      <c r="C161" s="100" t="s">
        <v>365</v>
      </c>
      <c r="D161" s="101" t="s">
        <v>524</v>
      </c>
      <c r="E161" s="102" t="s">
        <v>526</v>
      </c>
      <c r="F161" s="101" t="s">
        <v>128</v>
      </c>
      <c r="G161" s="101" t="s">
        <v>137</v>
      </c>
      <c r="H161" s="103">
        <v>45228</v>
      </c>
      <c r="I161" s="103">
        <v>45231</v>
      </c>
      <c r="J161" s="102" t="s">
        <v>108</v>
      </c>
      <c r="K161" s="104">
        <f t="shared" si="42"/>
        <v>8.8497500000000002</v>
      </c>
      <c r="L161" s="104">
        <f>+M161+N161</f>
        <v>35.399000000000001</v>
      </c>
      <c r="M161" s="104">
        <v>35.399000000000001</v>
      </c>
      <c r="N161" s="105">
        <v>0</v>
      </c>
      <c r="O161" s="106">
        <f t="shared" si="44"/>
        <v>3</v>
      </c>
      <c r="P161" s="104">
        <v>0</v>
      </c>
      <c r="Q161" s="106">
        <f t="shared" si="45"/>
        <v>4</v>
      </c>
      <c r="R161" s="104">
        <v>0</v>
      </c>
      <c r="S161" s="104">
        <v>0</v>
      </c>
      <c r="T161" s="107">
        <f t="shared" si="30"/>
        <v>35.399000000000001</v>
      </c>
    </row>
    <row r="162" spans="1:20" s="68" customFormat="1" ht="69" outlineLevel="1" x14ac:dyDescent="0.3">
      <c r="A162" s="98" t="s">
        <v>912</v>
      </c>
      <c r="B162" s="99" t="s">
        <v>269</v>
      </c>
      <c r="C162" s="100" t="s">
        <v>365</v>
      </c>
      <c r="D162" s="101" t="s">
        <v>527</v>
      </c>
      <c r="E162" s="102" t="s">
        <v>528</v>
      </c>
      <c r="F162" s="101" t="s">
        <v>128</v>
      </c>
      <c r="G162" s="101" t="s">
        <v>137</v>
      </c>
      <c r="H162" s="103">
        <v>45256</v>
      </c>
      <c r="I162" s="103">
        <v>45261</v>
      </c>
      <c r="J162" s="102" t="s">
        <v>453</v>
      </c>
      <c r="K162" s="104">
        <f t="shared" si="42"/>
        <v>141.98366666666666</v>
      </c>
      <c r="L162" s="104">
        <f t="shared" si="36"/>
        <v>660</v>
      </c>
      <c r="M162" s="104">
        <v>660</v>
      </c>
      <c r="N162" s="105">
        <v>0</v>
      </c>
      <c r="O162" s="106">
        <f t="shared" si="44"/>
        <v>5</v>
      </c>
      <c r="P162" s="104">
        <v>0</v>
      </c>
      <c r="Q162" s="106">
        <f t="shared" si="45"/>
        <v>6</v>
      </c>
      <c r="R162" s="104">
        <v>191.90199999999999</v>
      </c>
      <c r="S162" s="104">
        <v>0</v>
      </c>
      <c r="T162" s="107">
        <f t="shared" si="30"/>
        <v>851.90200000000004</v>
      </c>
    </row>
    <row r="163" spans="1:20" s="68" customFormat="1" ht="69" outlineLevel="1" x14ac:dyDescent="0.3">
      <c r="A163" s="98" t="s">
        <v>912</v>
      </c>
      <c r="B163" s="99" t="s">
        <v>270</v>
      </c>
      <c r="C163" s="100" t="s">
        <v>365</v>
      </c>
      <c r="D163" s="101" t="s">
        <v>529</v>
      </c>
      <c r="E163" s="102" t="s">
        <v>523</v>
      </c>
      <c r="F163" s="101" t="s">
        <v>128</v>
      </c>
      <c r="G163" s="101" t="s">
        <v>137</v>
      </c>
      <c r="H163" s="103">
        <v>45256</v>
      </c>
      <c r="I163" s="103">
        <v>45261</v>
      </c>
      <c r="J163" s="102" t="s">
        <v>453</v>
      </c>
      <c r="K163" s="104">
        <f t="shared" si="42"/>
        <v>31.983666666666664</v>
      </c>
      <c r="L163" s="104">
        <f t="shared" si="36"/>
        <v>0</v>
      </c>
      <c r="M163" s="104">
        <v>0</v>
      </c>
      <c r="N163" s="105">
        <v>0</v>
      </c>
      <c r="O163" s="106">
        <f t="shared" si="44"/>
        <v>5</v>
      </c>
      <c r="P163" s="104">
        <v>0</v>
      </c>
      <c r="Q163" s="106">
        <f t="shared" si="45"/>
        <v>6</v>
      </c>
      <c r="R163" s="104">
        <v>191.90199999999999</v>
      </c>
      <c r="S163" s="104">
        <v>0</v>
      </c>
      <c r="T163" s="107">
        <f t="shared" si="30"/>
        <v>191.90199999999999</v>
      </c>
    </row>
    <row r="164" spans="1:20" s="68" customFormat="1" ht="51.75" outlineLevel="1" x14ac:dyDescent="0.3">
      <c r="A164" s="98" t="s">
        <v>912</v>
      </c>
      <c r="B164" s="99" t="s">
        <v>913</v>
      </c>
      <c r="C164" s="100" t="s">
        <v>365</v>
      </c>
      <c r="D164" s="101" t="s">
        <v>530</v>
      </c>
      <c r="E164" s="102" t="s">
        <v>523</v>
      </c>
      <c r="F164" s="101" t="s">
        <v>128</v>
      </c>
      <c r="G164" s="101" t="s">
        <v>137</v>
      </c>
      <c r="H164" s="103">
        <v>45272</v>
      </c>
      <c r="I164" s="103">
        <v>45275</v>
      </c>
      <c r="J164" s="102" t="s">
        <v>357</v>
      </c>
      <c r="K164" s="104">
        <f t="shared" si="42"/>
        <v>0</v>
      </c>
      <c r="L164" s="104">
        <f t="shared" si="36"/>
        <v>0</v>
      </c>
      <c r="M164" s="104">
        <v>0</v>
      </c>
      <c r="N164" s="105">
        <v>0</v>
      </c>
      <c r="O164" s="106">
        <f t="shared" si="44"/>
        <v>3</v>
      </c>
      <c r="P164" s="104">
        <v>0</v>
      </c>
      <c r="Q164" s="106">
        <f t="shared" si="45"/>
        <v>4</v>
      </c>
      <c r="R164" s="104">
        <v>0</v>
      </c>
      <c r="S164" s="104">
        <v>0</v>
      </c>
      <c r="T164" s="107">
        <f t="shared" si="30"/>
        <v>0</v>
      </c>
    </row>
    <row r="165" spans="1:20" s="97" customFormat="1" ht="34.5" x14ac:dyDescent="0.3">
      <c r="A165" s="90" t="s">
        <v>914</v>
      </c>
      <c r="B165" s="109"/>
      <c r="C165" s="100"/>
      <c r="D165" s="110"/>
      <c r="E165" s="111"/>
      <c r="F165" s="110"/>
      <c r="G165" s="110"/>
      <c r="H165" s="112"/>
      <c r="I165" s="112"/>
      <c r="J165" s="111"/>
      <c r="K165" s="107">
        <f t="shared" si="42"/>
        <v>122.32906874999999</v>
      </c>
      <c r="L165" s="107">
        <f>SUM(L166:L184)</f>
        <v>8582.8909999999996</v>
      </c>
      <c r="M165" s="107">
        <f t="shared" ref="M165:O165" si="46">SUM(M166:M184)</f>
        <v>8582.8909999999996</v>
      </c>
      <c r="N165" s="107">
        <f t="shared" si="46"/>
        <v>0</v>
      </c>
      <c r="O165" s="107">
        <f t="shared" si="46"/>
        <v>127</v>
      </c>
      <c r="P165" s="107">
        <f>SUM(P166:P184)</f>
        <v>4523.5</v>
      </c>
      <c r="Q165" s="113">
        <f t="shared" ref="Q165" si="47">SUM(Q166:Q184)</f>
        <v>160</v>
      </c>
      <c r="R165" s="107">
        <f t="shared" ref="R165:T165" si="48">SUM(R166:R184)</f>
        <v>5589.05</v>
      </c>
      <c r="S165" s="107">
        <f t="shared" si="48"/>
        <v>877.21</v>
      </c>
      <c r="T165" s="107">
        <f t="shared" si="48"/>
        <v>19572.650999999998</v>
      </c>
    </row>
    <row r="166" spans="1:20" s="68" customFormat="1" ht="69" outlineLevel="1" x14ac:dyDescent="0.3">
      <c r="A166" s="98" t="s">
        <v>914</v>
      </c>
      <c r="B166" s="99" t="s">
        <v>266</v>
      </c>
      <c r="C166" s="100" t="s">
        <v>365</v>
      </c>
      <c r="D166" s="101" t="s">
        <v>531</v>
      </c>
      <c r="E166" s="102" t="s">
        <v>532</v>
      </c>
      <c r="F166" s="101" t="s">
        <v>128</v>
      </c>
      <c r="G166" s="101" t="s">
        <v>137</v>
      </c>
      <c r="H166" s="103">
        <v>45200</v>
      </c>
      <c r="I166" s="103">
        <v>45202</v>
      </c>
      <c r="J166" s="102" t="s">
        <v>533</v>
      </c>
      <c r="K166" s="104">
        <f t="shared" si="42"/>
        <v>62.324000000000005</v>
      </c>
      <c r="L166" s="104">
        <f t="shared" si="36"/>
        <v>88.5</v>
      </c>
      <c r="M166" s="104">
        <v>88.5</v>
      </c>
      <c r="N166" s="105">
        <v>0</v>
      </c>
      <c r="O166" s="106">
        <f t="shared" ref="O166:O183" si="49">I166-H166</f>
        <v>2</v>
      </c>
      <c r="P166" s="104">
        <v>30.9</v>
      </c>
      <c r="Q166" s="106">
        <f t="shared" ref="Q166:Q183" si="50">I166-H166+1</f>
        <v>3</v>
      </c>
      <c r="R166" s="104">
        <v>67.572000000000003</v>
      </c>
      <c r="S166" s="104">
        <v>0</v>
      </c>
      <c r="T166" s="107">
        <f t="shared" si="30"/>
        <v>186.97200000000001</v>
      </c>
    </row>
    <row r="167" spans="1:20" s="68" customFormat="1" ht="69" outlineLevel="1" x14ac:dyDescent="0.3">
      <c r="A167" s="98" t="s">
        <v>914</v>
      </c>
      <c r="B167" s="99" t="s">
        <v>271</v>
      </c>
      <c r="C167" s="100" t="s">
        <v>365</v>
      </c>
      <c r="D167" s="101" t="s">
        <v>209</v>
      </c>
      <c r="E167" s="102" t="s">
        <v>207</v>
      </c>
      <c r="F167" s="101" t="s">
        <v>128</v>
      </c>
      <c r="G167" s="101" t="s">
        <v>137</v>
      </c>
      <c r="H167" s="103">
        <v>45196</v>
      </c>
      <c r="I167" s="103">
        <v>45198</v>
      </c>
      <c r="J167" s="102" t="s">
        <v>117</v>
      </c>
      <c r="K167" s="104">
        <f t="shared" si="42"/>
        <v>0</v>
      </c>
      <c r="L167" s="104">
        <f t="shared" si="36"/>
        <v>0</v>
      </c>
      <c r="M167" s="104">
        <v>0</v>
      </c>
      <c r="N167" s="105">
        <v>0</v>
      </c>
      <c r="O167" s="106">
        <f t="shared" si="49"/>
        <v>2</v>
      </c>
      <c r="P167" s="104">
        <v>0</v>
      </c>
      <c r="Q167" s="106">
        <f t="shared" si="50"/>
        <v>3</v>
      </c>
      <c r="R167" s="104">
        <v>0</v>
      </c>
      <c r="S167" s="104">
        <v>0</v>
      </c>
      <c r="T167" s="107">
        <f t="shared" si="30"/>
        <v>0</v>
      </c>
    </row>
    <row r="168" spans="1:20" s="68" customFormat="1" ht="69" outlineLevel="1" x14ac:dyDescent="0.3">
      <c r="A168" s="98" t="s">
        <v>914</v>
      </c>
      <c r="B168" s="99" t="s">
        <v>272</v>
      </c>
      <c r="C168" s="100" t="s">
        <v>365</v>
      </c>
      <c r="D168" s="101" t="s">
        <v>534</v>
      </c>
      <c r="E168" s="102" t="s">
        <v>335</v>
      </c>
      <c r="F168" s="101" t="s">
        <v>128</v>
      </c>
      <c r="G168" s="101" t="s">
        <v>137</v>
      </c>
      <c r="H168" s="103">
        <v>45222</v>
      </c>
      <c r="I168" s="103">
        <v>45226</v>
      </c>
      <c r="J168" s="102" t="s">
        <v>790</v>
      </c>
      <c r="K168" s="104">
        <f t="shared" si="42"/>
        <v>174.84539999999998</v>
      </c>
      <c r="L168" s="104">
        <f t="shared" si="36"/>
        <v>589.83500000000004</v>
      </c>
      <c r="M168" s="104">
        <v>589.83500000000004</v>
      </c>
      <c r="N168" s="105">
        <v>0</v>
      </c>
      <c r="O168" s="106">
        <f t="shared" si="49"/>
        <v>4</v>
      </c>
      <c r="P168" s="104">
        <v>153.80000000000001</v>
      </c>
      <c r="Q168" s="106">
        <f t="shared" si="50"/>
        <v>5</v>
      </c>
      <c r="R168" s="104">
        <v>130.59200000000001</v>
      </c>
      <c r="S168" s="104">
        <v>0</v>
      </c>
      <c r="T168" s="107">
        <f t="shared" si="30"/>
        <v>874.22699999999998</v>
      </c>
    </row>
    <row r="169" spans="1:20" s="68" customFormat="1" ht="86.25" outlineLevel="1" x14ac:dyDescent="0.3">
      <c r="A169" s="98" t="s">
        <v>914</v>
      </c>
      <c r="B169" s="99" t="s">
        <v>273</v>
      </c>
      <c r="C169" s="100" t="s">
        <v>365</v>
      </c>
      <c r="D169" s="101" t="s">
        <v>534</v>
      </c>
      <c r="E169" s="102" t="s">
        <v>208</v>
      </c>
      <c r="F169" s="101" t="s">
        <v>128</v>
      </c>
      <c r="G169" s="101" t="s">
        <v>137</v>
      </c>
      <c r="H169" s="103">
        <v>45222</v>
      </c>
      <c r="I169" s="103">
        <v>45226</v>
      </c>
      <c r="J169" s="102" t="s">
        <v>790</v>
      </c>
      <c r="K169" s="104">
        <f t="shared" si="42"/>
        <v>168.84539999999998</v>
      </c>
      <c r="L169" s="104">
        <f t="shared" si="36"/>
        <v>589.83500000000004</v>
      </c>
      <c r="M169" s="104">
        <v>589.83500000000004</v>
      </c>
      <c r="N169" s="105">
        <v>0</v>
      </c>
      <c r="O169" s="106">
        <f t="shared" si="49"/>
        <v>4</v>
      </c>
      <c r="P169" s="104">
        <v>123.8</v>
      </c>
      <c r="Q169" s="106">
        <f t="shared" si="50"/>
        <v>5</v>
      </c>
      <c r="R169" s="104">
        <v>130.59200000000001</v>
      </c>
      <c r="S169" s="104">
        <v>0</v>
      </c>
      <c r="T169" s="107">
        <f t="shared" si="30"/>
        <v>844.22699999999998</v>
      </c>
    </row>
    <row r="170" spans="1:20" s="68" customFormat="1" ht="103.5" outlineLevel="1" x14ac:dyDescent="0.3">
      <c r="A170" s="98" t="s">
        <v>914</v>
      </c>
      <c r="B170" s="99" t="s">
        <v>274</v>
      </c>
      <c r="C170" s="100" t="s">
        <v>365</v>
      </c>
      <c r="D170" s="101" t="s">
        <v>535</v>
      </c>
      <c r="E170" s="102" t="s">
        <v>536</v>
      </c>
      <c r="F170" s="101" t="s">
        <v>128</v>
      </c>
      <c r="G170" s="101" t="s">
        <v>137</v>
      </c>
      <c r="H170" s="103">
        <v>45218</v>
      </c>
      <c r="I170" s="103">
        <v>45219</v>
      </c>
      <c r="J170" s="102" t="s">
        <v>111</v>
      </c>
      <c r="K170" s="104">
        <f t="shared" si="42"/>
        <v>92.372</v>
      </c>
      <c r="L170" s="104">
        <f t="shared" si="36"/>
        <v>184.744</v>
      </c>
      <c r="M170" s="104">
        <v>184.744</v>
      </c>
      <c r="N170" s="105">
        <v>0</v>
      </c>
      <c r="O170" s="106">
        <f t="shared" si="49"/>
        <v>1</v>
      </c>
      <c r="P170" s="104">
        <v>0</v>
      </c>
      <c r="Q170" s="106">
        <f t="shared" si="50"/>
        <v>2</v>
      </c>
      <c r="R170" s="104">
        <v>0</v>
      </c>
      <c r="S170" s="104">
        <v>0</v>
      </c>
      <c r="T170" s="107">
        <f t="shared" ref="T170:T230" si="51">L170+P170+R170+S170</f>
        <v>184.744</v>
      </c>
    </row>
    <row r="171" spans="1:20" s="68" customFormat="1" ht="69" outlineLevel="1" x14ac:dyDescent="0.3">
      <c r="A171" s="98" t="s">
        <v>914</v>
      </c>
      <c r="B171" s="99" t="s">
        <v>275</v>
      </c>
      <c r="C171" s="100" t="s">
        <v>365</v>
      </c>
      <c r="D171" s="101" t="s">
        <v>396</v>
      </c>
      <c r="E171" s="102" t="s">
        <v>207</v>
      </c>
      <c r="F171" s="101" t="s">
        <v>128</v>
      </c>
      <c r="G171" s="101" t="s">
        <v>137</v>
      </c>
      <c r="H171" s="103">
        <v>45236</v>
      </c>
      <c r="I171" s="103">
        <v>45240</v>
      </c>
      <c r="J171" s="102" t="s">
        <v>139</v>
      </c>
      <c r="K171" s="104">
        <f t="shared" si="42"/>
        <v>6.1164000000000005</v>
      </c>
      <c r="L171" s="104">
        <f t="shared" si="36"/>
        <v>0</v>
      </c>
      <c r="M171" s="104">
        <v>0</v>
      </c>
      <c r="N171" s="105">
        <v>0</v>
      </c>
      <c r="O171" s="106">
        <f t="shared" si="49"/>
        <v>4</v>
      </c>
      <c r="P171" s="104">
        <v>0</v>
      </c>
      <c r="Q171" s="106">
        <f t="shared" si="50"/>
        <v>5</v>
      </c>
      <c r="R171" s="104">
        <v>30.582000000000001</v>
      </c>
      <c r="S171" s="104">
        <v>0</v>
      </c>
      <c r="T171" s="107">
        <f t="shared" si="51"/>
        <v>30.582000000000001</v>
      </c>
    </row>
    <row r="172" spans="1:20" s="68" customFormat="1" ht="69" outlineLevel="1" x14ac:dyDescent="0.3">
      <c r="A172" s="98" t="s">
        <v>914</v>
      </c>
      <c r="B172" s="99" t="s">
        <v>276</v>
      </c>
      <c r="C172" s="100" t="s">
        <v>365</v>
      </c>
      <c r="D172" s="101" t="s">
        <v>537</v>
      </c>
      <c r="E172" s="102" t="s">
        <v>538</v>
      </c>
      <c r="F172" s="101" t="s">
        <v>128</v>
      </c>
      <c r="G172" s="101" t="s">
        <v>137</v>
      </c>
      <c r="H172" s="103">
        <v>45236</v>
      </c>
      <c r="I172" s="103">
        <v>45240</v>
      </c>
      <c r="J172" s="102" t="s">
        <v>398</v>
      </c>
      <c r="K172" s="104">
        <f t="shared" si="42"/>
        <v>55.548799999999993</v>
      </c>
      <c r="L172" s="104">
        <f t="shared" si="36"/>
        <v>0</v>
      </c>
      <c r="M172" s="104">
        <v>0</v>
      </c>
      <c r="N172" s="105">
        <v>0</v>
      </c>
      <c r="O172" s="106">
        <f t="shared" si="49"/>
        <v>4</v>
      </c>
      <c r="P172" s="104">
        <v>118.8</v>
      </c>
      <c r="Q172" s="106">
        <f t="shared" si="50"/>
        <v>5</v>
      </c>
      <c r="R172" s="104">
        <v>158.94399999999999</v>
      </c>
      <c r="S172" s="104">
        <v>0</v>
      </c>
      <c r="T172" s="107">
        <f t="shared" si="51"/>
        <v>277.74399999999997</v>
      </c>
    </row>
    <row r="173" spans="1:20" s="68" customFormat="1" ht="51.75" outlineLevel="1" x14ac:dyDescent="0.3">
      <c r="A173" s="98" t="s">
        <v>914</v>
      </c>
      <c r="B173" s="99" t="s">
        <v>277</v>
      </c>
      <c r="C173" s="100" t="s">
        <v>365</v>
      </c>
      <c r="D173" s="101" t="s">
        <v>539</v>
      </c>
      <c r="E173" s="102" t="s">
        <v>540</v>
      </c>
      <c r="F173" s="101" t="s">
        <v>128</v>
      </c>
      <c r="G173" s="101" t="s">
        <v>137</v>
      </c>
      <c r="H173" s="103">
        <v>45243</v>
      </c>
      <c r="I173" s="103">
        <v>45246</v>
      </c>
      <c r="J173" s="102" t="s">
        <v>415</v>
      </c>
      <c r="K173" s="104">
        <f t="shared" si="42"/>
        <v>88.679749999999999</v>
      </c>
      <c r="L173" s="104">
        <f t="shared" si="36"/>
        <v>150</v>
      </c>
      <c r="M173" s="104">
        <v>150</v>
      </c>
      <c r="N173" s="105">
        <v>0</v>
      </c>
      <c r="O173" s="106">
        <f t="shared" si="49"/>
        <v>3</v>
      </c>
      <c r="P173" s="104">
        <v>0</v>
      </c>
      <c r="Q173" s="106">
        <f t="shared" si="50"/>
        <v>4</v>
      </c>
      <c r="R173" s="104">
        <v>204.71899999999999</v>
      </c>
      <c r="S173" s="104">
        <v>0</v>
      </c>
      <c r="T173" s="107">
        <f t="shared" si="51"/>
        <v>354.71899999999999</v>
      </c>
    </row>
    <row r="174" spans="1:20" s="68" customFormat="1" ht="69" outlineLevel="1" x14ac:dyDescent="0.3">
      <c r="A174" s="98" t="s">
        <v>914</v>
      </c>
      <c r="B174" s="99" t="s">
        <v>278</v>
      </c>
      <c r="C174" s="100" t="s">
        <v>365</v>
      </c>
      <c r="D174" s="101" t="s">
        <v>541</v>
      </c>
      <c r="E174" s="102" t="s">
        <v>157</v>
      </c>
      <c r="F174" s="101" t="s">
        <v>128</v>
      </c>
      <c r="G174" s="101" t="s">
        <v>137</v>
      </c>
      <c r="H174" s="103">
        <v>45243</v>
      </c>
      <c r="I174" s="103">
        <v>45246</v>
      </c>
      <c r="J174" s="102" t="s">
        <v>791</v>
      </c>
      <c r="K174" s="104">
        <f t="shared" si="42"/>
        <v>190.91324999999998</v>
      </c>
      <c r="L174" s="104">
        <f t="shared" si="36"/>
        <v>380.137</v>
      </c>
      <c r="M174" s="104">
        <v>380.137</v>
      </c>
      <c r="N174" s="105">
        <v>0</v>
      </c>
      <c r="O174" s="106">
        <f t="shared" si="49"/>
        <v>3</v>
      </c>
      <c r="P174" s="104">
        <v>179</v>
      </c>
      <c r="Q174" s="106">
        <f t="shared" si="50"/>
        <v>4</v>
      </c>
      <c r="R174" s="104">
        <v>204.51599999999999</v>
      </c>
      <c r="S174" s="104">
        <v>0</v>
      </c>
      <c r="T174" s="107">
        <f t="shared" si="51"/>
        <v>763.65299999999991</v>
      </c>
    </row>
    <row r="175" spans="1:20" s="68" customFormat="1" ht="86.25" outlineLevel="1" x14ac:dyDescent="0.3">
      <c r="A175" s="98" t="s">
        <v>914</v>
      </c>
      <c r="B175" s="99" t="s">
        <v>140</v>
      </c>
      <c r="C175" s="100" t="s">
        <v>365</v>
      </c>
      <c r="D175" s="101" t="s">
        <v>542</v>
      </c>
      <c r="E175" s="102" t="s">
        <v>543</v>
      </c>
      <c r="F175" s="101" t="s">
        <v>128</v>
      </c>
      <c r="G175" s="101" t="s">
        <v>137</v>
      </c>
      <c r="H175" s="103">
        <v>45244</v>
      </c>
      <c r="I175" s="103">
        <v>45246</v>
      </c>
      <c r="J175" s="102" t="s">
        <v>115</v>
      </c>
      <c r="K175" s="104">
        <f t="shared" si="42"/>
        <v>171.66900000000001</v>
      </c>
      <c r="L175" s="104">
        <f t="shared" si="36"/>
        <v>227.46299999999999</v>
      </c>
      <c r="M175" s="104">
        <v>227.46299999999999</v>
      </c>
      <c r="N175" s="105">
        <v>0</v>
      </c>
      <c r="O175" s="106">
        <f t="shared" si="49"/>
        <v>2</v>
      </c>
      <c r="P175" s="104">
        <v>138.4</v>
      </c>
      <c r="Q175" s="106">
        <f t="shared" si="50"/>
        <v>3</v>
      </c>
      <c r="R175" s="104">
        <v>149.14400000000001</v>
      </c>
      <c r="S175" s="104">
        <v>0</v>
      </c>
      <c r="T175" s="107">
        <f t="shared" si="51"/>
        <v>515.00700000000006</v>
      </c>
    </row>
    <row r="176" spans="1:20" s="68" customFormat="1" ht="103.5" outlineLevel="1" x14ac:dyDescent="0.3">
      <c r="A176" s="98" t="s">
        <v>914</v>
      </c>
      <c r="B176" s="99" t="s">
        <v>141</v>
      </c>
      <c r="C176" s="100" t="s">
        <v>365</v>
      </c>
      <c r="D176" s="101" t="s">
        <v>544</v>
      </c>
      <c r="E176" s="102" t="s">
        <v>545</v>
      </c>
      <c r="F176" s="101" t="s">
        <v>128</v>
      </c>
      <c r="G176" s="101" t="s">
        <v>137</v>
      </c>
      <c r="H176" s="103">
        <v>45243</v>
      </c>
      <c r="I176" s="103">
        <v>45246</v>
      </c>
      <c r="J176" s="102" t="s">
        <v>415</v>
      </c>
      <c r="K176" s="104">
        <f t="shared" si="42"/>
        <v>88.678249999999991</v>
      </c>
      <c r="L176" s="104">
        <f t="shared" si="36"/>
        <v>150</v>
      </c>
      <c r="M176" s="104">
        <v>150</v>
      </c>
      <c r="N176" s="105">
        <v>0</v>
      </c>
      <c r="O176" s="106">
        <f t="shared" si="49"/>
        <v>3</v>
      </c>
      <c r="P176" s="104">
        <v>0</v>
      </c>
      <c r="Q176" s="106">
        <f t="shared" si="50"/>
        <v>4</v>
      </c>
      <c r="R176" s="104">
        <v>204.71299999999999</v>
      </c>
      <c r="S176" s="104">
        <v>0</v>
      </c>
      <c r="T176" s="107">
        <f t="shared" si="51"/>
        <v>354.71299999999997</v>
      </c>
    </row>
    <row r="177" spans="1:20" s="68" customFormat="1" ht="69" outlineLevel="1" x14ac:dyDescent="0.3">
      <c r="A177" s="98" t="s">
        <v>914</v>
      </c>
      <c r="B177" s="99" t="s">
        <v>916</v>
      </c>
      <c r="C177" s="100" t="s">
        <v>365</v>
      </c>
      <c r="D177" s="101" t="s">
        <v>546</v>
      </c>
      <c r="E177" s="102" t="s">
        <v>157</v>
      </c>
      <c r="F177" s="101" t="s">
        <v>128</v>
      </c>
      <c r="G177" s="101" t="s">
        <v>137</v>
      </c>
      <c r="H177" s="103">
        <v>45254</v>
      </c>
      <c r="I177" s="103">
        <v>45255</v>
      </c>
      <c r="J177" s="102" t="s">
        <v>189</v>
      </c>
      <c r="K177" s="104">
        <f t="shared" si="42"/>
        <v>189.09049999999999</v>
      </c>
      <c r="L177" s="104">
        <f t="shared" si="36"/>
        <v>221.46899999999999</v>
      </c>
      <c r="M177" s="104">
        <v>221.46899999999999</v>
      </c>
      <c r="N177" s="105">
        <v>0</v>
      </c>
      <c r="O177" s="106">
        <f t="shared" si="49"/>
        <v>1</v>
      </c>
      <c r="P177" s="104">
        <v>44.5</v>
      </c>
      <c r="Q177" s="106">
        <f t="shared" si="50"/>
        <v>2</v>
      </c>
      <c r="R177" s="104">
        <v>112.212</v>
      </c>
      <c r="S177" s="104">
        <v>0</v>
      </c>
      <c r="T177" s="107">
        <f t="shared" si="51"/>
        <v>378.18099999999998</v>
      </c>
    </row>
    <row r="178" spans="1:20" s="68" customFormat="1" ht="103.5" outlineLevel="1" x14ac:dyDescent="0.3">
      <c r="A178" s="98" t="s">
        <v>914</v>
      </c>
      <c r="B178" s="99" t="s">
        <v>917</v>
      </c>
      <c r="C178" s="100" t="s">
        <v>365</v>
      </c>
      <c r="D178" s="101" t="s">
        <v>547</v>
      </c>
      <c r="E178" s="102" t="s">
        <v>548</v>
      </c>
      <c r="F178" s="101" t="s">
        <v>128</v>
      </c>
      <c r="G178" s="101" t="s">
        <v>137</v>
      </c>
      <c r="H178" s="103">
        <v>45262</v>
      </c>
      <c r="I178" s="103">
        <v>45269</v>
      </c>
      <c r="J178" s="102" t="s">
        <v>549</v>
      </c>
      <c r="K178" s="104">
        <f t="shared" si="42"/>
        <v>120.39337500000001</v>
      </c>
      <c r="L178" s="104">
        <f t="shared" si="36"/>
        <v>329.66699999999997</v>
      </c>
      <c r="M178" s="104">
        <v>329.66699999999997</v>
      </c>
      <c r="N178" s="105">
        <v>0</v>
      </c>
      <c r="O178" s="106">
        <f t="shared" si="49"/>
        <v>7</v>
      </c>
      <c r="P178" s="104">
        <v>298.60000000000002</v>
      </c>
      <c r="Q178" s="106">
        <f t="shared" si="50"/>
        <v>8</v>
      </c>
      <c r="R178" s="104">
        <v>334.88</v>
      </c>
      <c r="S178" s="104">
        <v>0</v>
      </c>
      <c r="T178" s="107">
        <f t="shared" si="51"/>
        <v>963.14700000000005</v>
      </c>
    </row>
    <row r="179" spans="1:20" s="68" customFormat="1" ht="69" outlineLevel="1" x14ac:dyDescent="0.3">
      <c r="A179" s="98" t="s">
        <v>914</v>
      </c>
      <c r="B179" s="99" t="s">
        <v>918</v>
      </c>
      <c r="C179" s="100" t="s">
        <v>365</v>
      </c>
      <c r="D179" s="101" t="s">
        <v>550</v>
      </c>
      <c r="E179" s="102" t="s">
        <v>540</v>
      </c>
      <c r="F179" s="101" t="s">
        <v>128</v>
      </c>
      <c r="G179" s="101" t="s">
        <v>137</v>
      </c>
      <c r="H179" s="103">
        <v>45263</v>
      </c>
      <c r="I179" s="103">
        <v>45266</v>
      </c>
      <c r="J179" s="102" t="s">
        <v>549</v>
      </c>
      <c r="K179" s="104">
        <f t="shared" si="42"/>
        <v>93.90925</v>
      </c>
      <c r="L179" s="104">
        <f t="shared" si="36"/>
        <v>198.13499999999999</v>
      </c>
      <c r="M179" s="104">
        <v>198.13499999999999</v>
      </c>
      <c r="N179" s="105">
        <v>0</v>
      </c>
      <c r="O179" s="106">
        <f t="shared" si="49"/>
        <v>3</v>
      </c>
      <c r="P179" s="104">
        <v>0</v>
      </c>
      <c r="Q179" s="106">
        <f t="shared" si="50"/>
        <v>4</v>
      </c>
      <c r="R179" s="104">
        <v>167.50200000000001</v>
      </c>
      <c r="S179" s="104">
        <v>10</v>
      </c>
      <c r="T179" s="107">
        <f t="shared" si="51"/>
        <v>375.637</v>
      </c>
    </row>
    <row r="180" spans="1:20" s="68" customFormat="1" ht="86.25" outlineLevel="1" x14ac:dyDescent="0.3">
      <c r="A180" s="98" t="s">
        <v>914</v>
      </c>
      <c r="B180" s="99" t="s">
        <v>919</v>
      </c>
      <c r="C180" s="100" t="s">
        <v>365</v>
      </c>
      <c r="D180" s="101" t="s">
        <v>551</v>
      </c>
      <c r="E180" s="102" t="s">
        <v>208</v>
      </c>
      <c r="F180" s="101" t="s">
        <v>128</v>
      </c>
      <c r="G180" s="101" t="s">
        <v>137</v>
      </c>
      <c r="H180" s="103">
        <v>45262</v>
      </c>
      <c r="I180" s="103">
        <v>45269</v>
      </c>
      <c r="J180" s="102" t="s">
        <v>549</v>
      </c>
      <c r="K180" s="104">
        <f t="shared" si="42"/>
        <v>120.355875</v>
      </c>
      <c r="L180" s="104">
        <f t="shared" si="36"/>
        <v>329.66699999999997</v>
      </c>
      <c r="M180" s="104">
        <v>329.66699999999997</v>
      </c>
      <c r="N180" s="105">
        <v>0</v>
      </c>
      <c r="O180" s="106">
        <f t="shared" si="49"/>
        <v>7</v>
      </c>
      <c r="P180" s="104">
        <v>298.3</v>
      </c>
      <c r="Q180" s="106">
        <f t="shared" si="50"/>
        <v>8</v>
      </c>
      <c r="R180" s="104">
        <v>334.88</v>
      </c>
      <c r="S180" s="104">
        <v>0</v>
      </c>
      <c r="T180" s="107">
        <f t="shared" si="51"/>
        <v>962.84699999999998</v>
      </c>
    </row>
    <row r="181" spans="1:20" s="68" customFormat="1" ht="69" outlineLevel="1" x14ac:dyDescent="0.3">
      <c r="A181" s="98" t="s">
        <v>914</v>
      </c>
      <c r="B181" s="99" t="s">
        <v>920</v>
      </c>
      <c r="C181" s="100" t="s">
        <v>365</v>
      </c>
      <c r="D181" s="101" t="s">
        <v>552</v>
      </c>
      <c r="E181" s="102" t="s">
        <v>157</v>
      </c>
      <c r="F181" s="101" t="s">
        <v>128</v>
      </c>
      <c r="G181" s="101" t="s">
        <v>137</v>
      </c>
      <c r="H181" s="103">
        <v>45260</v>
      </c>
      <c r="I181" s="103">
        <v>45272</v>
      </c>
      <c r="J181" s="102" t="s">
        <v>415</v>
      </c>
      <c r="K181" s="104">
        <f t="shared" si="42"/>
        <v>11.796384615384616</v>
      </c>
      <c r="L181" s="104">
        <f t="shared" si="36"/>
        <v>0</v>
      </c>
      <c r="M181" s="104">
        <v>0</v>
      </c>
      <c r="N181" s="105">
        <v>0</v>
      </c>
      <c r="O181" s="106">
        <f t="shared" si="49"/>
        <v>12</v>
      </c>
      <c r="P181" s="104">
        <v>0</v>
      </c>
      <c r="Q181" s="106">
        <f t="shared" si="50"/>
        <v>13</v>
      </c>
      <c r="R181" s="104">
        <v>153.35300000000001</v>
      </c>
      <c r="S181" s="104">
        <v>0</v>
      </c>
      <c r="T181" s="107">
        <f t="shared" si="51"/>
        <v>153.35300000000001</v>
      </c>
    </row>
    <row r="182" spans="1:20" s="68" customFormat="1" ht="69" outlineLevel="1" x14ac:dyDescent="0.3">
      <c r="A182" s="98" t="s">
        <v>914</v>
      </c>
      <c r="B182" s="99" t="s">
        <v>921</v>
      </c>
      <c r="C182" s="100" t="s">
        <v>365</v>
      </c>
      <c r="D182" s="101" t="s">
        <v>553</v>
      </c>
      <c r="E182" s="102" t="s">
        <v>554</v>
      </c>
      <c r="F182" s="101" t="s">
        <v>128</v>
      </c>
      <c r="G182" s="101" t="s">
        <v>137</v>
      </c>
      <c r="H182" s="103">
        <v>45274</v>
      </c>
      <c r="I182" s="103">
        <v>45276</v>
      </c>
      <c r="J182" s="102" t="s">
        <v>415</v>
      </c>
      <c r="K182" s="104">
        <f t="shared" si="42"/>
        <v>223.45133333333334</v>
      </c>
      <c r="L182" s="104">
        <f t="shared" si="36"/>
        <v>394.08600000000001</v>
      </c>
      <c r="M182" s="104">
        <v>394.08600000000001</v>
      </c>
      <c r="N182" s="105">
        <v>0</v>
      </c>
      <c r="O182" s="106">
        <f t="shared" si="49"/>
        <v>2</v>
      </c>
      <c r="P182" s="104">
        <v>122.5</v>
      </c>
      <c r="Q182" s="106">
        <f t="shared" si="50"/>
        <v>3</v>
      </c>
      <c r="R182" s="104">
        <v>153.768</v>
      </c>
      <c r="S182" s="104">
        <v>0</v>
      </c>
      <c r="T182" s="107">
        <f t="shared" si="51"/>
        <v>670.35400000000004</v>
      </c>
    </row>
    <row r="183" spans="1:20" s="68" customFormat="1" ht="86.25" outlineLevel="1" x14ac:dyDescent="0.3">
      <c r="A183" s="98" t="s">
        <v>914</v>
      </c>
      <c r="B183" s="99" t="s">
        <v>922</v>
      </c>
      <c r="C183" s="100" t="s">
        <v>365</v>
      </c>
      <c r="D183" s="101" t="s">
        <v>553</v>
      </c>
      <c r="E183" s="102" t="s">
        <v>555</v>
      </c>
      <c r="F183" s="101" t="s">
        <v>128</v>
      </c>
      <c r="G183" s="101" t="s">
        <v>137</v>
      </c>
      <c r="H183" s="103">
        <v>45274</v>
      </c>
      <c r="I183" s="103">
        <v>45276</v>
      </c>
      <c r="J183" s="102" t="s">
        <v>415</v>
      </c>
      <c r="K183" s="104">
        <f t="shared" si="42"/>
        <v>223.45133333333334</v>
      </c>
      <c r="L183" s="104">
        <f t="shared" si="36"/>
        <v>394.08600000000001</v>
      </c>
      <c r="M183" s="104">
        <v>394.08600000000001</v>
      </c>
      <c r="N183" s="105">
        <v>0</v>
      </c>
      <c r="O183" s="106">
        <f t="shared" si="49"/>
        <v>2</v>
      </c>
      <c r="P183" s="104">
        <v>122.5</v>
      </c>
      <c r="Q183" s="106">
        <f t="shared" si="50"/>
        <v>3</v>
      </c>
      <c r="R183" s="104">
        <v>153.768</v>
      </c>
      <c r="S183" s="104">
        <v>0</v>
      </c>
      <c r="T183" s="107">
        <f t="shared" si="51"/>
        <v>670.35400000000004</v>
      </c>
    </row>
    <row r="184" spans="1:20" s="122" customFormat="1" ht="17.25" x14ac:dyDescent="0.3">
      <c r="A184" s="114" t="s">
        <v>288</v>
      </c>
      <c r="B184" s="115"/>
      <c r="C184" s="100"/>
      <c r="D184" s="117"/>
      <c r="E184" s="118"/>
      <c r="F184" s="117"/>
      <c r="G184" s="117"/>
      <c r="H184" s="119"/>
      <c r="I184" s="119"/>
      <c r="J184" s="118"/>
      <c r="K184" s="120">
        <f t="shared" si="42"/>
        <v>144.89723684210526</v>
      </c>
      <c r="L184" s="120">
        <f>SUM(L185:L199)</f>
        <v>4355.2669999999998</v>
      </c>
      <c r="M184" s="120">
        <f t="shared" ref="M184:S184" si="52">SUM(M185:M199)</f>
        <v>4355.2669999999998</v>
      </c>
      <c r="N184" s="120">
        <f t="shared" si="52"/>
        <v>0</v>
      </c>
      <c r="O184" s="121">
        <f t="shared" si="52"/>
        <v>61</v>
      </c>
      <c r="P184" s="120">
        <f>SUM(P185:P199)</f>
        <v>2892.4</v>
      </c>
      <c r="Q184" s="121">
        <f>SUM(Q185:Q199)</f>
        <v>76</v>
      </c>
      <c r="R184" s="120">
        <f t="shared" si="52"/>
        <v>2897.3130000000001</v>
      </c>
      <c r="S184" s="120">
        <f t="shared" si="52"/>
        <v>867.21</v>
      </c>
      <c r="T184" s="107">
        <f t="shared" si="51"/>
        <v>11012.189999999999</v>
      </c>
    </row>
    <row r="185" spans="1:20" s="68" customFormat="1" ht="51.75" outlineLevel="1" x14ac:dyDescent="0.3">
      <c r="A185" s="98" t="s">
        <v>915</v>
      </c>
      <c r="B185" s="99" t="s">
        <v>923</v>
      </c>
      <c r="C185" s="100" t="s">
        <v>365</v>
      </c>
      <c r="D185" s="101" t="s">
        <v>556</v>
      </c>
      <c r="E185" s="102" t="s">
        <v>158</v>
      </c>
      <c r="F185" s="101" t="s">
        <v>128</v>
      </c>
      <c r="G185" s="101" t="s">
        <v>137</v>
      </c>
      <c r="H185" s="103">
        <v>45200</v>
      </c>
      <c r="I185" s="103">
        <v>45204</v>
      </c>
      <c r="J185" s="102" t="s">
        <v>557</v>
      </c>
      <c r="K185" s="104">
        <f t="shared" si="42"/>
        <v>42.4542</v>
      </c>
      <c r="L185" s="104">
        <f t="shared" si="36"/>
        <v>88.5</v>
      </c>
      <c r="M185" s="104">
        <v>88.5</v>
      </c>
      <c r="N185" s="105">
        <v>0</v>
      </c>
      <c r="O185" s="106">
        <f t="shared" ref="O185:O199" si="53">I185-H185</f>
        <v>4</v>
      </c>
      <c r="P185" s="104">
        <v>33</v>
      </c>
      <c r="Q185" s="106">
        <f t="shared" ref="Q185:Q199" si="54">I185-H185+1</f>
        <v>5</v>
      </c>
      <c r="R185" s="104">
        <v>90.771000000000001</v>
      </c>
      <c r="S185" s="104">
        <v>0</v>
      </c>
      <c r="T185" s="107">
        <f t="shared" si="51"/>
        <v>212.27100000000002</v>
      </c>
    </row>
    <row r="186" spans="1:20" s="68" customFormat="1" ht="51.75" outlineLevel="1" x14ac:dyDescent="0.3">
      <c r="A186" s="98" t="s">
        <v>915</v>
      </c>
      <c r="B186" s="99" t="s">
        <v>924</v>
      </c>
      <c r="C186" s="100" t="s">
        <v>365</v>
      </c>
      <c r="D186" s="101" t="s">
        <v>558</v>
      </c>
      <c r="E186" s="102" t="s">
        <v>559</v>
      </c>
      <c r="F186" s="101" t="s">
        <v>128</v>
      </c>
      <c r="G186" s="101" t="s">
        <v>137</v>
      </c>
      <c r="H186" s="103">
        <v>45131</v>
      </c>
      <c r="I186" s="103">
        <v>45133</v>
      </c>
      <c r="J186" s="102" t="s">
        <v>557</v>
      </c>
      <c r="K186" s="104">
        <f t="shared" si="42"/>
        <v>70.757000000000005</v>
      </c>
      <c r="L186" s="104">
        <f t="shared" si="36"/>
        <v>88.5</v>
      </c>
      <c r="M186" s="104">
        <v>88.5</v>
      </c>
      <c r="N186" s="105">
        <v>0</v>
      </c>
      <c r="O186" s="106">
        <f t="shared" si="53"/>
        <v>2</v>
      </c>
      <c r="P186" s="104">
        <v>33</v>
      </c>
      <c r="Q186" s="106">
        <f t="shared" si="54"/>
        <v>3</v>
      </c>
      <c r="R186" s="104">
        <v>90.771000000000001</v>
      </c>
      <c r="S186" s="104">
        <v>0</v>
      </c>
      <c r="T186" s="107">
        <f t="shared" si="51"/>
        <v>212.27100000000002</v>
      </c>
    </row>
    <row r="187" spans="1:20" s="68" customFormat="1" ht="120.75" outlineLevel="1" x14ac:dyDescent="0.3">
      <c r="A187" s="98" t="s">
        <v>915</v>
      </c>
      <c r="B187" s="99" t="s">
        <v>925</v>
      </c>
      <c r="C187" s="100" t="s">
        <v>365</v>
      </c>
      <c r="D187" s="101" t="s">
        <v>558</v>
      </c>
      <c r="E187" s="102" t="s">
        <v>562</v>
      </c>
      <c r="F187" s="101" t="s">
        <v>128</v>
      </c>
      <c r="G187" s="101" t="s">
        <v>137</v>
      </c>
      <c r="H187" s="103">
        <v>45131</v>
      </c>
      <c r="I187" s="103">
        <v>45133</v>
      </c>
      <c r="J187" s="102" t="s">
        <v>557</v>
      </c>
      <c r="K187" s="104">
        <f t="shared" si="42"/>
        <v>70.757000000000005</v>
      </c>
      <c r="L187" s="104">
        <f t="shared" si="36"/>
        <v>88.5</v>
      </c>
      <c r="M187" s="104">
        <v>88.5</v>
      </c>
      <c r="N187" s="105">
        <v>0</v>
      </c>
      <c r="O187" s="106">
        <f t="shared" si="53"/>
        <v>2</v>
      </c>
      <c r="P187" s="104">
        <v>33</v>
      </c>
      <c r="Q187" s="106">
        <f t="shared" si="54"/>
        <v>3</v>
      </c>
      <c r="R187" s="104">
        <v>90.771000000000001</v>
      </c>
      <c r="S187" s="104">
        <v>0</v>
      </c>
      <c r="T187" s="107">
        <f t="shared" si="51"/>
        <v>212.27100000000002</v>
      </c>
    </row>
    <row r="188" spans="1:20" s="68" customFormat="1" ht="51.75" outlineLevel="1" x14ac:dyDescent="0.3">
      <c r="A188" s="98" t="s">
        <v>915</v>
      </c>
      <c r="B188" s="99" t="s">
        <v>926</v>
      </c>
      <c r="C188" s="100" t="s">
        <v>365</v>
      </c>
      <c r="D188" s="101" t="s">
        <v>560</v>
      </c>
      <c r="E188" s="102" t="s">
        <v>158</v>
      </c>
      <c r="F188" s="101" t="s">
        <v>128</v>
      </c>
      <c r="G188" s="101" t="s">
        <v>137</v>
      </c>
      <c r="H188" s="103">
        <v>45203</v>
      </c>
      <c r="I188" s="103">
        <v>45205</v>
      </c>
      <c r="J188" s="102" t="s">
        <v>773</v>
      </c>
      <c r="K188" s="104">
        <f t="shared" si="42"/>
        <v>184.62066666666666</v>
      </c>
      <c r="L188" s="104">
        <f t="shared" si="36"/>
        <v>199.43700000000001</v>
      </c>
      <c r="M188" s="104">
        <v>199.43700000000001</v>
      </c>
      <c r="N188" s="105">
        <v>0</v>
      </c>
      <c r="O188" s="106">
        <f t="shared" si="53"/>
        <v>2</v>
      </c>
      <c r="P188" s="104">
        <v>155.19999999999999</v>
      </c>
      <c r="Q188" s="106">
        <f t="shared" si="54"/>
        <v>3</v>
      </c>
      <c r="R188" s="104">
        <v>199.22499999999999</v>
      </c>
      <c r="S188" s="104">
        <v>0</v>
      </c>
      <c r="T188" s="107">
        <f t="shared" si="51"/>
        <v>553.86199999999997</v>
      </c>
    </row>
    <row r="189" spans="1:20" s="68" customFormat="1" ht="120.75" outlineLevel="1" x14ac:dyDescent="0.3">
      <c r="A189" s="98" t="s">
        <v>915</v>
      </c>
      <c r="B189" s="99" t="s">
        <v>927</v>
      </c>
      <c r="C189" s="100" t="s">
        <v>365</v>
      </c>
      <c r="D189" s="101" t="s">
        <v>561</v>
      </c>
      <c r="E189" s="102" t="s">
        <v>563</v>
      </c>
      <c r="F189" s="101" t="s">
        <v>128</v>
      </c>
      <c r="G189" s="101" t="s">
        <v>137</v>
      </c>
      <c r="H189" s="103">
        <v>45222</v>
      </c>
      <c r="I189" s="103">
        <v>45226</v>
      </c>
      <c r="J189" s="102" t="s">
        <v>792</v>
      </c>
      <c r="K189" s="104">
        <f t="shared" si="42"/>
        <v>143.4136</v>
      </c>
      <c r="L189" s="104">
        <f t="shared" si="36"/>
        <v>347.44299999999998</v>
      </c>
      <c r="M189" s="104">
        <v>347.44299999999998</v>
      </c>
      <c r="N189" s="105">
        <v>0</v>
      </c>
      <c r="O189" s="106">
        <f t="shared" si="53"/>
        <v>4</v>
      </c>
      <c r="P189" s="104">
        <v>190.9</v>
      </c>
      <c r="Q189" s="106">
        <f t="shared" si="54"/>
        <v>5</v>
      </c>
      <c r="R189" s="104">
        <v>178.72499999999999</v>
      </c>
      <c r="S189" s="104">
        <v>0</v>
      </c>
      <c r="T189" s="107">
        <f t="shared" si="51"/>
        <v>717.06799999999998</v>
      </c>
    </row>
    <row r="190" spans="1:20" s="68" customFormat="1" ht="103.5" outlineLevel="1" x14ac:dyDescent="0.3">
      <c r="A190" s="98" t="s">
        <v>915</v>
      </c>
      <c r="B190" s="99" t="s">
        <v>928</v>
      </c>
      <c r="C190" s="100" t="s">
        <v>365</v>
      </c>
      <c r="D190" s="101" t="s">
        <v>564</v>
      </c>
      <c r="E190" s="102" t="s">
        <v>565</v>
      </c>
      <c r="F190" s="101" t="s">
        <v>128</v>
      </c>
      <c r="G190" s="101" t="s">
        <v>137</v>
      </c>
      <c r="H190" s="103">
        <v>45236</v>
      </c>
      <c r="I190" s="103">
        <v>45240</v>
      </c>
      <c r="J190" s="102" t="s">
        <v>398</v>
      </c>
      <c r="K190" s="104">
        <f t="shared" si="42"/>
        <v>175.33279999999999</v>
      </c>
      <c r="L190" s="104">
        <f t="shared" si="36"/>
        <v>397.178</v>
      </c>
      <c r="M190" s="104">
        <v>397.178</v>
      </c>
      <c r="N190" s="105">
        <v>0</v>
      </c>
      <c r="O190" s="106">
        <f t="shared" si="53"/>
        <v>4</v>
      </c>
      <c r="P190" s="104">
        <v>148.1</v>
      </c>
      <c r="Q190" s="106">
        <f t="shared" si="54"/>
        <v>5</v>
      </c>
      <c r="R190" s="104">
        <v>158.94399999999999</v>
      </c>
      <c r="S190" s="104">
        <v>172.44200000000001</v>
      </c>
      <c r="T190" s="107">
        <f t="shared" si="51"/>
        <v>876.66399999999999</v>
      </c>
    </row>
    <row r="191" spans="1:20" s="68" customFormat="1" ht="86.25" outlineLevel="1" x14ac:dyDescent="0.3">
      <c r="A191" s="98" t="s">
        <v>915</v>
      </c>
      <c r="B191" s="99" t="s">
        <v>929</v>
      </c>
      <c r="C191" s="100" t="s">
        <v>365</v>
      </c>
      <c r="D191" s="101" t="s">
        <v>564</v>
      </c>
      <c r="E191" s="102" t="s">
        <v>566</v>
      </c>
      <c r="F191" s="101" t="s">
        <v>128</v>
      </c>
      <c r="G191" s="101" t="s">
        <v>137</v>
      </c>
      <c r="H191" s="103">
        <v>45236</v>
      </c>
      <c r="I191" s="103">
        <v>45240</v>
      </c>
      <c r="J191" s="102" t="s">
        <v>398</v>
      </c>
      <c r="K191" s="104">
        <f t="shared" si="42"/>
        <v>175.33279999999999</v>
      </c>
      <c r="L191" s="104">
        <f t="shared" si="36"/>
        <v>397.178</v>
      </c>
      <c r="M191" s="104">
        <v>397.178</v>
      </c>
      <c r="N191" s="105">
        <v>0</v>
      </c>
      <c r="O191" s="106">
        <f t="shared" si="53"/>
        <v>4</v>
      </c>
      <c r="P191" s="104">
        <v>148.1</v>
      </c>
      <c r="Q191" s="106">
        <f t="shared" si="54"/>
        <v>5</v>
      </c>
      <c r="R191" s="104">
        <v>158.94399999999999</v>
      </c>
      <c r="S191" s="104">
        <v>172.44200000000001</v>
      </c>
      <c r="T191" s="107">
        <f t="shared" si="51"/>
        <v>876.66399999999999</v>
      </c>
    </row>
    <row r="192" spans="1:20" s="68" customFormat="1" ht="69" outlineLevel="1" x14ac:dyDescent="0.3">
      <c r="A192" s="98" t="s">
        <v>915</v>
      </c>
      <c r="B192" s="99" t="s">
        <v>930</v>
      </c>
      <c r="C192" s="100" t="s">
        <v>365</v>
      </c>
      <c r="D192" s="101" t="s">
        <v>564</v>
      </c>
      <c r="E192" s="102" t="s">
        <v>567</v>
      </c>
      <c r="F192" s="101" t="s">
        <v>128</v>
      </c>
      <c r="G192" s="101" t="s">
        <v>137</v>
      </c>
      <c r="H192" s="103">
        <v>45236</v>
      </c>
      <c r="I192" s="103">
        <v>45240</v>
      </c>
      <c r="J192" s="102" t="s">
        <v>398</v>
      </c>
      <c r="K192" s="104">
        <f t="shared" si="42"/>
        <v>175.33279999999999</v>
      </c>
      <c r="L192" s="104">
        <f t="shared" si="36"/>
        <v>397.178</v>
      </c>
      <c r="M192" s="104">
        <v>397.178</v>
      </c>
      <c r="N192" s="105">
        <v>0</v>
      </c>
      <c r="O192" s="106">
        <f t="shared" si="53"/>
        <v>4</v>
      </c>
      <c r="P192" s="104">
        <v>148.1</v>
      </c>
      <c r="Q192" s="106">
        <f t="shared" si="54"/>
        <v>5</v>
      </c>
      <c r="R192" s="104">
        <v>158.94399999999999</v>
      </c>
      <c r="S192" s="104">
        <v>172.44200000000001</v>
      </c>
      <c r="T192" s="107">
        <f t="shared" si="51"/>
        <v>876.66399999999999</v>
      </c>
    </row>
    <row r="193" spans="1:20" s="68" customFormat="1" ht="69" outlineLevel="1" x14ac:dyDescent="0.3">
      <c r="A193" s="98" t="s">
        <v>915</v>
      </c>
      <c r="B193" s="99" t="s">
        <v>931</v>
      </c>
      <c r="C193" s="100" t="s">
        <v>365</v>
      </c>
      <c r="D193" s="101" t="s">
        <v>564</v>
      </c>
      <c r="E193" s="102" t="s">
        <v>568</v>
      </c>
      <c r="F193" s="101" t="s">
        <v>128</v>
      </c>
      <c r="G193" s="101" t="s">
        <v>137</v>
      </c>
      <c r="H193" s="103">
        <v>45236</v>
      </c>
      <c r="I193" s="103">
        <v>45240</v>
      </c>
      <c r="J193" s="102" t="s">
        <v>398</v>
      </c>
      <c r="K193" s="104">
        <f t="shared" si="42"/>
        <v>175.33279999999999</v>
      </c>
      <c r="L193" s="104">
        <f t="shared" si="36"/>
        <v>397.178</v>
      </c>
      <c r="M193" s="104">
        <v>397.178</v>
      </c>
      <c r="N193" s="105">
        <v>0</v>
      </c>
      <c r="O193" s="106">
        <f t="shared" si="53"/>
        <v>4</v>
      </c>
      <c r="P193" s="104">
        <v>148.1</v>
      </c>
      <c r="Q193" s="106">
        <f t="shared" si="54"/>
        <v>5</v>
      </c>
      <c r="R193" s="104">
        <v>158.94399999999999</v>
      </c>
      <c r="S193" s="104">
        <v>172.44200000000001</v>
      </c>
      <c r="T193" s="107">
        <f t="shared" si="51"/>
        <v>876.66399999999999</v>
      </c>
    </row>
    <row r="194" spans="1:20" s="68" customFormat="1" ht="69" outlineLevel="1" x14ac:dyDescent="0.3">
      <c r="A194" s="98" t="s">
        <v>915</v>
      </c>
      <c r="B194" s="99" t="s">
        <v>932</v>
      </c>
      <c r="C194" s="100" t="s">
        <v>365</v>
      </c>
      <c r="D194" s="101" t="s">
        <v>569</v>
      </c>
      <c r="E194" s="102" t="s">
        <v>158</v>
      </c>
      <c r="F194" s="101" t="s">
        <v>128</v>
      </c>
      <c r="G194" s="101" t="s">
        <v>137</v>
      </c>
      <c r="H194" s="103">
        <v>45236</v>
      </c>
      <c r="I194" s="103">
        <v>45240</v>
      </c>
      <c r="J194" s="102" t="s">
        <v>398</v>
      </c>
      <c r="K194" s="104">
        <f t="shared" si="42"/>
        <v>175.33279999999999</v>
      </c>
      <c r="L194" s="104">
        <f t="shared" si="36"/>
        <v>397.178</v>
      </c>
      <c r="M194" s="104">
        <v>397.178</v>
      </c>
      <c r="N194" s="105">
        <v>0</v>
      </c>
      <c r="O194" s="106">
        <f t="shared" si="53"/>
        <v>4</v>
      </c>
      <c r="P194" s="104">
        <v>148.1</v>
      </c>
      <c r="Q194" s="106">
        <f t="shared" si="54"/>
        <v>5</v>
      </c>
      <c r="R194" s="104">
        <v>158.94399999999999</v>
      </c>
      <c r="S194" s="104">
        <v>172.44200000000001</v>
      </c>
      <c r="T194" s="107">
        <f t="shared" si="51"/>
        <v>876.66399999999999</v>
      </c>
    </row>
    <row r="195" spans="1:20" s="68" customFormat="1" ht="103.5" outlineLevel="1" x14ac:dyDescent="0.3">
      <c r="A195" s="98" t="s">
        <v>915</v>
      </c>
      <c r="B195" s="99" t="s">
        <v>933</v>
      </c>
      <c r="C195" s="100" t="s">
        <v>365</v>
      </c>
      <c r="D195" s="101" t="s">
        <v>570</v>
      </c>
      <c r="E195" s="102" t="s">
        <v>571</v>
      </c>
      <c r="F195" s="101" t="s">
        <v>128</v>
      </c>
      <c r="G195" s="101" t="s">
        <v>137</v>
      </c>
      <c r="H195" s="103">
        <v>45252</v>
      </c>
      <c r="I195" s="103">
        <v>45255</v>
      </c>
      <c r="J195" s="102" t="s">
        <v>189</v>
      </c>
      <c r="K195" s="104">
        <f t="shared" si="42"/>
        <v>181.50575000000001</v>
      </c>
      <c r="L195" s="104">
        <f t="shared" si="36"/>
        <v>283.87799999999999</v>
      </c>
      <c r="M195" s="104">
        <v>283.87799999999999</v>
      </c>
      <c r="N195" s="105">
        <v>0</v>
      </c>
      <c r="O195" s="106">
        <f t="shared" si="53"/>
        <v>3</v>
      </c>
      <c r="P195" s="104">
        <v>218.3</v>
      </c>
      <c r="Q195" s="106">
        <f t="shared" si="54"/>
        <v>4</v>
      </c>
      <c r="R195" s="104">
        <v>223.845</v>
      </c>
      <c r="S195" s="104">
        <v>0</v>
      </c>
      <c r="T195" s="107">
        <f t="shared" si="51"/>
        <v>726.02300000000002</v>
      </c>
    </row>
    <row r="196" spans="1:20" s="68" customFormat="1" ht="51.75" outlineLevel="1" x14ac:dyDescent="0.3">
      <c r="A196" s="98" t="s">
        <v>915</v>
      </c>
      <c r="B196" s="99" t="s">
        <v>934</v>
      </c>
      <c r="C196" s="100" t="s">
        <v>365</v>
      </c>
      <c r="D196" s="101" t="s">
        <v>572</v>
      </c>
      <c r="E196" s="102" t="s">
        <v>158</v>
      </c>
      <c r="F196" s="101" t="s">
        <v>128</v>
      </c>
      <c r="G196" s="101" t="s">
        <v>137</v>
      </c>
      <c r="H196" s="103">
        <v>45252</v>
      </c>
      <c r="I196" s="103">
        <v>45255</v>
      </c>
      <c r="J196" s="102" t="s">
        <v>189</v>
      </c>
      <c r="K196" s="104">
        <f t="shared" si="42"/>
        <v>182.75575000000001</v>
      </c>
      <c r="L196" s="104">
        <f t="shared" si="36"/>
        <v>283.87799999999999</v>
      </c>
      <c r="M196" s="104">
        <v>283.87799999999999</v>
      </c>
      <c r="N196" s="105">
        <v>0</v>
      </c>
      <c r="O196" s="106">
        <f t="shared" si="53"/>
        <v>3</v>
      </c>
      <c r="P196" s="104">
        <v>218.3</v>
      </c>
      <c r="Q196" s="106">
        <f t="shared" si="54"/>
        <v>4</v>
      </c>
      <c r="R196" s="104">
        <v>223.845</v>
      </c>
      <c r="S196" s="104">
        <v>5</v>
      </c>
      <c r="T196" s="107">
        <f t="shared" si="51"/>
        <v>731.02300000000002</v>
      </c>
    </row>
    <row r="197" spans="1:20" s="68" customFormat="1" ht="103.5" outlineLevel="1" x14ac:dyDescent="0.3">
      <c r="A197" s="98" t="s">
        <v>915</v>
      </c>
      <c r="B197" s="99" t="s">
        <v>935</v>
      </c>
      <c r="C197" s="100" t="s">
        <v>365</v>
      </c>
      <c r="D197" s="101" t="s">
        <v>573</v>
      </c>
      <c r="E197" s="102" t="s">
        <v>571</v>
      </c>
      <c r="F197" s="101" t="s">
        <v>128</v>
      </c>
      <c r="G197" s="101" t="s">
        <v>137</v>
      </c>
      <c r="H197" s="103">
        <v>45261</v>
      </c>
      <c r="I197" s="103">
        <v>45268</v>
      </c>
      <c r="J197" s="102" t="s">
        <v>549</v>
      </c>
      <c r="K197" s="104">
        <f t="shared" si="42"/>
        <v>136.00337500000001</v>
      </c>
      <c r="L197" s="104">
        <f t="shared" si="36"/>
        <v>329.74700000000001</v>
      </c>
      <c r="M197" s="104">
        <v>329.74700000000001</v>
      </c>
      <c r="N197" s="105">
        <v>0</v>
      </c>
      <c r="O197" s="106">
        <f t="shared" si="53"/>
        <v>7</v>
      </c>
      <c r="P197" s="104">
        <v>423.4</v>
      </c>
      <c r="Q197" s="106">
        <f t="shared" si="54"/>
        <v>8</v>
      </c>
      <c r="R197" s="104">
        <v>334.88</v>
      </c>
      <c r="S197" s="104">
        <v>0</v>
      </c>
      <c r="T197" s="107">
        <f t="shared" si="51"/>
        <v>1088.027</v>
      </c>
    </row>
    <row r="198" spans="1:20" s="68" customFormat="1" ht="120.75" outlineLevel="1" x14ac:dyDescent="0.3">
      <c r="A198" s="98" t="s">
        <v>915</v>
      </c>
      <c r="B198" s="99" t="s">
        <v>936</v>
      </c>
      <c r="C198" s="100" t="s">
        <v>365</v>
      </c>
      <c r="D198" s="101" t="s">
        <v>573</v>
      </c>
      <c r="E198" s="102" t="s">
        <v>563</v>
      </c>
      <c r="F198" s="101" t="s">
        <v>128</v>
      </c>
      <c r="G198" s="101" t="s">
        <v>137</v>
      </c>
      <c r="H198" s="103">
        <v>45261</v>
      </c>
      <c r="I198" s="103">
        <v>45268</v>
      </c>
      <c r="J198" s="102" t="s">
        <v>549</v>
      </c>
      <c r="K198" s="104">
        <f t="shared" si="42"/>
        <v>136.00337500000001</v>
      </c>
      <c r="L198" s="104">
        <f t="shared" si="36"/>
        <v>329.74700000000001</v>
      </c>
      <c r="M198" s="104">
        <v>329.74700000000001</v>
      </c>
      <c r="N198" s="105">
        <v>0</v>
      </c>
      <c r="O198" s="106">
        <f t="shared" si="53"/>
        <v>7</v>
      </c>
      <c r="P198" s="104">
        <v>423.4</v>
      </c>
      <c r="Q198" s="106">
        <f t="shared" si="54"/>
        <v>8</v>
      </c>
      <c r="R198" s="104">
        <v>334.88</v>
      </c>
      <c r="S198" s="104">
        <v>0</v>
      </c>
      <c r="T198" s="107">
        <f t="shared" si="51"/>
        <v>1088.027</v>
      </c>
    </row>
    <row r="199" spans="1:20" s="68" customFormat="1" ht="69" outlineLevel="1" x14ac:dyDescent="0.3">
      <c r="A199" s="98" t="s">
        <v>915</v>
      </c>
      <c r="B199" s="99" t="s">
        <v>937</v>
      </c>
      <c r="C199" s="100" t="s">
        <v>365</v>
      </c>
      <c r="D199" s="101" t="s">
        <v>573</v>
      </c>
      <c r="E199" s="102" t="s">
        <v>1068</v>
      </c>
      <c r="F199" s="101" t="s">
        <v>128</v>
      </c>
      <c r="G199" s="101" t="s">
        <v>137</v>
      </c>
      <c r="H199" s="103">
        <v>45261</v>
      </c>
      <c r="I199" s="103">
        <v>45268</v>
      </c>
      <c r="J199" s="102" t="s">
        <v>549</v>
      </c>
      <c r="K199" s="104">
        <f t="shared" si="42"/>
        <v>136.00337500000001</v>
      </c>
      <c r="L199" s="104">
        <f t="shared" si="36"/>
        <v>329.74700000000001</v>
      </c>
      <c r="M199" s="104">
        <v>329.74700000000001</v>
      </c>
      <c r="N199" s="105">
        <v>0</v>
      </c>
      <c r="O199" s="106">
        <f t="shared" si="53"/>
        <v>7</v>
      </c>
      <c r="P199" s="104">
        <v>423.4</v>
      </c>
      <c r="Q199" s="106">
        <f t="shared" si="54"/>
        <v>8</v>
      </c>
      <c r="R199" s="104">
        <v>334.88</v>
      </c>
      <c r="S199" s="104">
        <v>0</v>
      </c>
      <c r="T199" s="107">
        <f t="shared" si="51"/>
        <v>1088.027</v>
      </c>
    </row>
    <row r="200" spans="1:20" s="97" customFormat="1" ht="17.25" x14ac:dyDescent="0.3">
      <c r="A200" s="90" t="s">
        <v>938</v>
      </c>
      <c r="B200" s="109"/>
      <c r="C200" s="100"/>
      <c r="D200" s="110"/>
      <c r="E200" s="111"/>
      <c r="F200" s="110"/>
      <c r="G200" s="110"/>
      <c r="H200" s="112"/>
      <c r="I200" s="112"/>
      <c r="J200" s="111"/>
      <c r="K200" s="107">
        <f t="shared" si="42"/>
        <v>46.891113207547178</v>
      </c>
      <c r="L200" s="107">
        <f>SUM(L201:L229)</f>
        <v>1922.223</v>
      </c>
      <c r="M200" s="107">
        <f t="shared" ref="M200:S200" si="55">SUM(M201:M229)</f>
        <v>1922.223</v>
      </c>
      <c r="N200" s="107">
        <f t="shared" si="55"/>
        <v>0</v>
      </c>
      <c r="O200" s="113">
        <f t="shared" si="55"/>
        <v>130</v>
      </c>
      <c r="P200" s="107">
        <f>SUM(P201:P229)</f>
        <v>2054.9190000000003</v>
      </c>
      <c r="Q200" s="113">
        <f>SUM(Q201:Q229)</f>
        <v>159</v>
      </c>
      <c r="R200" s="107">
        <f t="shared" si="55"/>
        <v>3478.545000000001</v>
      </c>
      <c r="S200" s="107">
        <f t="shared" si="55"/>
        <v>0</v>
      </c>
      <c r="T200" s="107">
        <f t="shared" si="51"/>
        <v>7455.6870000000017</v>
      </c>
    </row>
    <row r="201" spans="1:20" s="68" customFormat="1" ht="51.75" outlineLevel="1" x14ac:dyDescent="0.3">
      <c r="A201" s="98" t="s">
        <v>938</v>
      </c>
      <c r="B201" s="99" t="s">
        <v>67</v>
      </c>
      <c r="C201" s="100" t="s">
        <v>365</v>
      </c>
      <c r="D201" s="101" t="s">
        <v>574</v>
      </c>
      <c r="E201" s="102" t="s">
        <v>575</v>
      </c>
      <c r="F201" s="101" t="s">
        <v>128</v>
      </c>
      <c r="G201" s="101" t="s">
        <v>137</v>
      </c>
      <c r="H201" s="103">
        <v>45196</v>
      </c>
      <c r="I201" s="103">
        <v>45199</v>
      </c>
      <c r="J201" s="102" t="s">
        <v>235</v>
      </c>
      <c r="K201" s="104">
        <f t="shared" si="42"/>
        <v>33.832500000000003</v>
      </c>
      <c r="L201" s="104">
        <f t="shared" si="36"/>
        <v>0</v>
      </c>
      <c r="M201" s="104">
        <v>0</v>
      </c>
      <c r="N201" s="105">
        <v>0</v>
      </c>
      <c r="O201" s="106">
        <f t="shared" ref="O201:O229" si="56">I201-H201</f>
        <v>3</v>
      </c>
      <c r="P201" s="104">
        <v>0</v>
      </c>
      <c r="Q201" s="106">
        <f t="shared" ref="Q201:Q229" si="57">I201-H201+1</f>
        <v>4</v>
      </c>
      <c r="R201" s="104">
        <v>135.33000000000001</v>
      </c>
      <c r="S201" s="104">
        <v>0</v>
      </c>
      <c r="T201" s="107">
        <f t="shared" si="51"/>
        <v>135.33000000000001</v>
      </c>
    </row>
    <row r="202" spans="1:20" s="68" customFormat="1" ht="155.25" outlineLevel="1" x14ac:dyDescent="0.3">
      <c r="A202" s="98" t="s">
        <v>938</v>
      </c>
      <c r="B202" s="99" t="s">
        <v>68</v>
      </c>
      <c r="C202" s="100" t="s">
        <v>365</v>
      </c>
      <c r="D202" s="101" t="s">
        <v>574</v>
      </c>
      <c r="E202" s="102" t="s">
        <v>576</v>
      </c>
      <c r="F202" s="101" t="s">
        <v>128</v>
      </c>
      <c r="G202" s="101" t="s">
        <v>137</v>
      </c>
      <c r="H202" s="103">
        <v>45196</v>
      </c>
      <c r="I202" s="103">
        <v>45199</v>
      </c>
      <c r="J202" s="102" t="s">
        <v>235</v>
      </c>
      <c r="K202" s="104">
        <f t="shared" si="42"/>
        <v>33.832500000000003</v>
      </c>
      <c r="L202" s="104">
        <f t="shared" si="36"/>
        <v>0</v>
      </c>
      <c r="M202" s="104">
        <v>0</v>
      </c>
      <c r="N202" s="105">
        <v>0</v>
      </c>
      <c r="O202" s="106">
        <f t="shared" si="56"/>
        <v>3</v>
      </c>
      <c r="P202" s="104">
        <v>0</v>
      </c>
      <c r="Q202" s="106">
        <f t="shared" si="57"/>
        <v>4</v>
      </c>
      <c r="R202" s="104">
        <v>135.33000000000001</v>
      </c>
      <c r="S202" s="104">
        <v>0</v>
      </c>
      <c r="T202" s="107">
        <f t="shared" si="51"/>
        <v>135.33000000000001</v>
      </c>
    </row>
    <row r="203" spans="1:20" s="68" customFormat="1" ht="103.5" outlineLevel="1" x14ac:dyDescent="0.3">
      <c r="A203" s="98" t="s">
        <v>938</v>
      </c>
      <c r="B203" s="99" t="s">
        <v>69</v>
      </c>
      <c r="C203" s="100" t="s">
        <v>365</v>
      </c>
      <c r="D203" s="101" t="s">
        <v>574</v>
      </c>
      <c r="E203" s="102" t="s">
        <v>577</v>
      </c>
      <c r="F203" s="101" t="s">
        <v>128</v>
      </c>
      <c r="G203" s="101" t="s">
        <v>137</v>
      </c>
      <c r="H203" s="103">
        <v>45196</v>
      </c>
      <c r="I203" s="103">
        <v>45199</v>
      </c>
      <c r="J203" s="102" t="s">
        <v>235</v>
      </c>
      <c r="K203" s="104">
        <f t="shared" ref="K203:K266" si="58">T203/Q203</f>
        <v>33.832500000000003</v>
      </c>
      <c r="L203" s="104">
        <f t="shared" si="36"/>
        <v>0</v>
      </c>
      <c r="M203" s="104">
        <v>0</v>
      </c>
      <c r="N203" s="105">
        <v>0</v>
      </c>
      <c r="O203" s="106">
        <f t="shared" si="56"/>
        <v>3</v>
      </c>
      <c r="P203" s="104">
        <v>0</v>
      </c>
      <c r="Q203" s="106">
        <f t="shared" si="57"/>
        <v>4</v>
      </c>
      <c r="R203" s="104">
        <v>135.33000000000001</v>
      </c>
      <c r="S203" s="104">
        <v>0</v>
      </c>
      <c r="T203" s="107">
        <f t="shared" si="51"/>
        <v>135.33000000000001</v>
      </c>
    </row>
    <row r="204" spans="1:20" s="68" customFormat="1" ht="51.75" outlineLevel="1" x14ac:dyDescent="0.3">
      <c r="A204" s="98" t="s">
        <v>938</v>
      </c>
      <c r="B204" s="99" t="s">
        <v>939</v>
      </c>
      <c r="C204" s="100" t="s">
        <v>365</v>
      </c>
      <c r="D204" s="101" t="s">
        <v>578</v>
      </c>
      <c r="E204" s="102" t="s">
        <v>579</v>
      </c>
      <c r="F204" s="101" t="s">
        <v>128</v>
      </c>
      <c r="G204" s="101" t="s">
        <v>137</v>
      </c>
      <c r="H204" s="103">
        <v>45201</v>
      </c>
      <c r="I204" s="103">
        <v>45203</v>
      </c>
      <c r="J204" s="102" t="s">
        <v>139</v>
      </c>
      <c r="K204" s="104">
        <f t="shared" si="58"/>
        <v>31.422000000000001</v>
      </c>
      <c r="L204" s="104">
        <f t="shared" si="36"/>
        <v>0</v>
      </c>
      <c r="M204" s="104">
        <v>0</v>
      </c>
      <c r="N204" s="105">
        <v>0</v>
      </c>
      <c r="O204" s="106">
        <f t="shared" si="56"/>
        <v>2</v>
      </c>
      <c r="P204" s="104">
        <v>0</v>
      </c>
      <c r="Q204" s="106">
        <f t="shared" si="57"/>
        <v>3</v>
      </c>
      <c r="R204" s="104">
        <v>94.266000000000005</v>
      </c>
      <c r="S204" s="104">
        <v>0</v>
      </c>
      <c r="T204" s="107">
        <f t="shared" si="51"/>
        <v>94.266000000000005</v>
      </c>
    </row>
    <row r="205" spans="1:20" s="68" customFormat="1" ht="86.25" outlineLevel="1" x14ac:dyDescent="0.3">
      <c r="A205" s="98" t="s">
        <v>938</v>
      </c>
      <c r="B205" s="99" t="s">
        <v>940</v>
      </c>
      <c r="C205" s="100" t="s">
        <v>365</v>
      </c>
      <c r="D205" s="101" t="s">
        <v>580</v>
      </c>
      <c r="E205" s="102" t="s">
        <v>581</v>
      </c>
      <c r="F205" s="101" t="s">
        <v>128</v>
      </c>
      <c r="G205" s="101" t="s">
        <v>137</v>
      </c>
      <c r="H205" s="103">
        <v>45214</v>
      </c>
      <c r="I205" s="103">
        <v>45226</v>
      </c>
      <c r="J205" s="102" t="s">
        <v>235</v>
      </c>
      <c r="K205" s="104">
        <f t="shared" si="58"/>
        <v>78.068615384615384</v>
      </c>
      <c r="L205" s="104">
        <f t="shared" si="36"/>
        <v>160.69399999999999</v>
      </c>
      <c r="M205" s="104">
        <v>160.69399999999999</v>
      </c>
      <c r="N205" s="105">
        <v>0</v>
      </c>
      <c r="O205" s="106">
        <f t="shared" si="56"/>
        <v>12</v>
      </c>
      <c r="P205" s="104">
        <v>395.68400000000003</v>
      </c>
      <c r="Q205" s="106">
        <f t="shared" si="57"/>
        <v>13</v>
      </c>
      <c r="R205" s="104">
        <v>458.51400000000001</v>
      </c>
      <c r="S205" s="104">
        <v>0</v>
      </c>
      <c r="T205" s="107">
        <f t="shared" si="51"/>
        <v>1014.8920000000001</v>
      </c>
    </row>
    <row r="206" spans="1:20" s="68" customFormat="1" ht="69" outlineLevel="1" x14ac:dyDescent="0.3">
      <c r="A206" s="98" t="s">
        <v>938</v>
      </c>
      <c r="B206" s="99" t="s">
        <v>941</v>
      </c>
      <c r="C206" s="100" t="s">
        <v>365</v>
      </c>
      <c r="D206" s="101" t="s">
        <v>212</v>
      </c>
      <c r="E206" s="102" t="s">
        <v>213</v>
      </c>
      <c r="F206" s="101" t="s">
        <v>128</v>
      </c>
      <c r="G206" s="101" t="s">
        <v>137</v>
      </c>
      <c r="H206" s="103">
        <v>45200</v>
      </c>
      <c r="I206" s="103">
        <v>45204</v>
      </c>
      <c r="J206" s="102" t="s">
        <v>189</v>
      </c>
      <c r="K206" s="104">
        <f t="shared" si="58"/>
        <v>52.351199999999992</v>
      </c>
      <c r="L206" s="104">
        <f t="shared" si="36"/>
        <v>0</v>
      </c>
      <c r="M206" s="104">
        <v>0</v>
      </c>
      <c r="N206" s="105">
        <v>0</v>
      </c>
      <c r="O206" s="106">
        <f t="shared" si="56"/>
        <v>4</v>
      </c>
      <c r="P206" s="104">
        <v>261.75599999999997</v>
      </c>
      <c r="Q206" s="106">
        <f t="shared" si="57"/>
        <v>5</v>
      </c>
      <c r="R206" s="104">
        <v>0</v>
      </c>
      <c r="S206" s="104">
        <v>0</v>
      </c>
      <c r="T206" s="107">
        <f t="shared" si="51"/>
        <v>261.75599999999997</v>
      </c>
    </row>
    <row r="207" spans="1:20" s="68" customFormat="1" ht="103.5" outlineLevel="1" x14ac:dyDescent="0.3">
      <c r="A207" s="98" t="s">
        <v>938</v>
      </c>
      <c r="B207" s="99" t="s">
        <v>942</v>
      </c>
      <c r="C207" s="100" t="s">
        <v>365</v>
      </c>
      <c r="D207" s="101" t="s">
        <v>582</v>
      </c>
      <c r="E207" s="102" t="s">
        <v>583</v>
      </c>
      <c r="F207" s="101" t="s">
        <v>128</v>
      </c>
      <c r="G207" s="101" t="s">
        <v>137</v>
      </c>
      <c r="H207" s="103">
        <v>45216</v>
      </c>
      <c r="I207" s="103">
        <v>45230</v>
      </c>
      <c r="J207" s="102" t="s">
        <v>235</v>
      </c>
      <c r="K207" s="104">
        <f t="shared" si="58"/>
        <v>75.439666666666668</v>
      </c>
      <c r="L207" s="104">
        <f t="shared" si="36"/>
        <v>171.345</v>
      </c>
      <c r="M207" s="104">
        <v>171.345</v>
      </c>
      <c r="N207" s="105">
        <v>0</v>
      </c>
      <c r="O207" s="106">
        <f t="shared" si="56"/>
        <v>14</v>
      </c>
      <c r="P207" s="104">
        <v>447.44900000000001</v>
      </c>
      <c r="Q207" s="106">
        <f t="shared" si="57"/>
        <v>15</v>
      </c>
      <c r="R207" s="104">
        <v>512.80100000000004</v>
      </c>
      <c r="S207" s="104">
        <v>0</v>
      </c>
      <c r="T207" s="107">
        <f t="shared" si="51"/>
        <v>1131.595</v>
      </c>
    </row>
    <row r="208" spans="1:20" s="68" customFormat="1" ht="86.25" outlineLevel="1" x14ac:dyDescent="0.3">
      <c r="A208" s="98" t="s">
        <v>938</v>
      </c>
      <c r="B208" s="99" t="s">
        <v>943</v>
      </c>
      <c r="C208" s="100" t="s">
        <v>365</v>
      </c>
      <c r="D208" s="101" t="s">
        <v>210</v>
      </c>
      <c r="E208" s="102" t="s">
        <v>148</v>
      </c>
      <c r="F208" s="101" t="s">
        <v>128</v>
      </c>
      <c r="G208" s="101" t="s">
        <v>137</v>
      </c>
      <c r="H208" s="103">
        <v>45210</v>
      </c>
      <c r="I208" s="103">
        <v>45214</v>
      </c>
      <c r="J208" s="102" t="s">
        <v>211</v>
      </c>
      <c r="K208" s="104">
        <f t="shared" si="58"/>
        <v>22.724600000000002</v>
      </c>
      <c r="L208" s="104">
        <f t="shared" si="36"/>
        <v>0</v>
      </c>
      <c r="M208" s="104">
        <v>0</v>
      </c>
      <c r="N208" s="105">
        <v>0</v>
      </c>
      <c r="O208" s="106">
        <f t="shared" si="56"/>
        <v>4</v>
      </c>
      <c r="P208" s="104">
        <v>113.623</v>
      </c>
      <c r="Q208" s="106">
        <f t="shared" si="57"/>
        <v>5</v>
      </c>
      <c r="R208" s="104">
        <v>0</v>
      </c>
      <c r="S208" s="104">
        <v>0</v>
      </c>
      <c r="T208" s="107">
        <f t="shared" si="51"/>
        <v>113.623</v>
      </c>
    </row>
    <row r="209" spans="1:20" s="68" customFormat="1" ht="51.75" outlineLevel="1" x14ac:dyDescent="0.3">
      <c r="A209" s="98" t="s">
        <v>938</v>
      </c>
      <c r="B209" s="99" t="s">
        <v>944</v>
      </c>
      <c r="C209" s="100" t="s">
        <v>365</v>
      </c>
      <c r="D209" s="101" t="s">
        <v>210</v>
      </c>
      <c r="E209" s="102" t="s">
        <v>153</v>
      </c>
      <c r="F209" s="101" t="s">
        <v>128</v>
      </c>
      <c r="G209" s="101" t="s">
        <v>137</v>
      </c>
      <c r="H209" s="103">
        <v>45210</v>
      </c>
      <c r="I209" s="103">
        <v>45214</v>
      </c>
      <c r="J209" s="102" t="s">
        <v>211</v>
      </c>
      <c r="K209" s="104">
        <f t="shared" si="58"/>
        <v>22.724600000000002</v>
      </c>
      <c r="L209" s="104">
        <f t="shared" si="36"/>
        <v>0</v>
      </c>
      <c r="M209" s="104">
        <v>0</v>
      </c>
      <c r="N209" s="105">
        <v>0</v>
      </c>
      <c r="O209" s="106">
        <f t="shared" si="56"/>
        <v>4</v>
      </c>
      <c r="P209" s="104">
        <v>113.623</v>
      </c>
      <c r="Q209" s="106">
        <f t="shared" si="57"/>
        <v>5</v>
      </c>
      <c r="R209" s="104">
        <v>0</v>
      </c>
      <c r="S209" s="104">
        <v>0</v>
      </c>
      <c r="T209" s="107">
        <f t="shared" si="51"/>
        <v>113.623</v>
      </c>
    </row>
    <row r="210" spans="1:20" s="68" customFormat="1" ht="86.25" outlineLevel="1" x14ac:dyDescent="0.3">
      <c r="A210" s="98" t="s">
        <v>938</v>
      </c>
      <c r="B210" s="99" t="s">
        <v>945</v>
      </c>
      <c r="C210" s="100" t="s">
        <v>365</v>
      </c>
      <c r="D210" s="101" t="s">
        <v>580</v>
      </c>
      <c r="E210" s="102" t="s">
        <v>581</v>
      </c>
      <c r="F210" s="101" t="s">
        <v>128</v>
      </c>
      <c r="G210" s="101" t="s">
        <v>137</v>
      </c>
      <c r="H210" s="103">
        <v>45214</v>
      </c>
      <c r="I210" s="103">
        <v>45226</v>
      </c>
      <c r="J210" s="102" t="s">
        <v>235</v>
      </c>
      <c r="K210" s="104">
        <f t="shared" si="58"/>
        <v>13.309846153846154</v>
      </c>
      <c r="L210" s="104">
        <f t="shared" si="36"/>
        <v>0</v>
      </c>
      <c r="M210" s="104">
        <v>0</v>
      </c>
      <c r="N210" s="105">
        <v>0</v>
      </c>
      <c r="O210" s="106">
        <f t="shared" si="56"/>
        <v>12</v>
      </c>
      <c r="P210" s="104">
        <v>0</v>
      </c>
      <c r="Q210" s="106">
        <f t="shared" si="57"/>
        <v>13</v>
      </c>
      <c r="R210" s="104">
        <v>173.02799999999999</v>
      </c>
      <c r="S210" s="104">
        <v>0</v>
      </c>
      <c r="T210" s="107">
        <f t="shared" si="51"/>
        <v>173.02799999999999</v>
      </c>
    </row>
    <row r="211" spans="1:20" s="68" customFormat="1" ht="138" outlineLevel="1" x14ac:dyDescent="0.3">
      <c r="A211" s="98" t="s">
        <v>938</v>
      </c>
      <c r="B211" s="99" t="s">
        <v>946</v>
      </c>
      <c r="C211" s="100" t="s">
        <v>365</v>
      </c>
      <c r="D211" s="101" t="s">
        <v>584</v>
      </c>
      <c r="E211" s="102" t="s">
        <v>585</v>
      </c>
      <c r="F211" s="101" t="s">
        <v>128</v>
      </c>
      <c r="G211" s="101" t="s">
        <v>137</v>
      </c>
      <c r="H211" s="103">
        <v>45236</v>
      </c>
      <c r="I211" s="103">
        <v>45240</v>
      </c>
      <c r="J211" s="102" t="s">
        <v>235</v>
      </c>
      <c r="K211" s="104">
        <f t="shared" si="58"/>
        <v>34.605599999999995</v>
      </c>
      <c r="L211" s="104">
        <f t="shared" si="36"/>
        <v>0</v>
      </c>
      <c r="M211" s="104">
        <v>0</v>
      </c>
      <c r="N211" s="105">
        <v>0</v>
      </c>
      <c r="O211" s="106">
        <f t="shared" si="56"/>
        <v>4</v>
      </c>
      <c r="P211" s="104">
        <v>0</v>
      </c>
      <c r="Q211" s="106">
        <f t="shared" si="57"/>
        <v>5</v>
      </c>
      <c r="R211" s="104">
        <v>173.02799999999999</v>
      </c>
      <c r="S211" s="104">
        <v>0</v>
      </c>
      <c r="T211" s="107">
        <f t="shared" si="51"/>
        <v>173.02799999999999</v>
      </c>
    </row>
    <row r="212" spans="1:20" s="68" customFormat="1" ht="138" outlineLevel="1" x14ac:dyDescent="0.3">
      <c r="A212" s="98" t="s">
        <v>938</v>
      </c>
      <c r="B212" s="99" t="s">
        <v>947</v>
      </c>
      <c r="C212" s="100" t="s">
        <v>365</v>
      </c>
      <c r="D212" s="101" t="s">
        <v>584</v>
      </c>
      <c r="E212" s="102" t="s">
        <v>586</v>
      </c>
      <c r="F212" s="101" t="s">
        <v>128</v>
      </c>
      <c r="G212" s="101" t="s">
        <v>137</v>
      </c>
      <c r="H212" s="103">
        <v>45236</v>
      </c>
      <c r="I212" s="103">
        <v>45240</v>
      </c>
      <c r="J212" s="102" t="s">
        <v>235</v>
      </c>
      <c r="K212" s="104">
        <f t="shared" si="58"/>
        <v>34.605599999999995</v>
      </c>
      <c r="L212" s="104">
        <f t="shared" si="36"/>
        <v>0</v>
      </c>
      <c r="M212" s="104">
        <v>0</v>
      </c>
      <c r="N212" s="105">
        <v>0</v>
      </c>
      <c r="O212" s="106">
        <f t="shared" si="56"/>
        <v>4</v>
      </c>
      <c r="P212" s="104">
        <v>0</v>
      </c>
      <c r="Q212" s="106">
        <f t="shared" si="57"/>
        <v>5</v>
      </c>
      <c r="R212" s="104">
        <v>173.02799999999999</v>
      </c>
      <c r="S212" s="104">
        <v>0</v>
      </c>
      <c r="T212" s="107">
        <f t="shared" si="51"/>
        <v>173.02799999999999</v>
      </c>
    </row>
    <row r="213" spans="1:20" s="68" customFormat="1" ht="120.75" outlineLevel="1" x14ac:dyDescent="0.3">
      <c r="A213" s="98" t="s">
        <v>938</v>
      </c>
      <c r="B213" s="99" t="s">
        <v>948</v>
      </c>
      <c r="C213" s="100" t="s">
        <v>365</v>
      </c>
      <c r="D213" s="101" t="s">
        <v>584</v>
      </c>
      <c r="E213" s="102" t="s">
        <v>587</v>
      </c>
      <c r="F213" s="101" t="s">
        <v>128</v>
      </c>
      <c r="G213" s="101" t="s">
        <v>137</v>
      </c>
      <c r="H213" s="103">
        <v>45236</v>
      </c>
      <c r="I213" s="103">
        <v>45240</v>
      </c>
      <c r="J213" s="102" t="s">
        <v>235</v>
      </c>
      <c r="K213" s="104">
        <f t="shared" si="58"/>
        <v>34.605599999999995</v>
      </c>
      <c r="L213" s="104">
        <f t="shared" si="36"/>
        <v>0</v>
      </c>
      <c r="M213" s="104">
        <v>0</v>
      </c>
      <c r="N213" s="105">
        <v>0</v>
      </c>
      <c r="O213" s="106">
        <f t="shared" si="56"/>
        <v>4</v>
      </c>
      <c r="P213" s="104">
        <v>0</v>
      </c>
      <c r="Q213" s="106">
        <f t="shared" si="57"/>
        <v>5</v>
      </c>
      <c r="R213" s="104">
        <v>173.02799999999999</v>
      </c>
      <c r="S213" s="104">
        <v>0</v>
      </c>
      <c r="T213" s="107">
        <f t="shared" si="51"/>
        <v>173.02799999999999</v>
      </c>
    </row>
    <row r="214" spans="1:20" s="68" customFormat="1" ht="103.5" outlineLevel="1" x14ac:dyDescent="0.3">
      <c r="A214" s="98" t="s">
        <v>938</v>
      </c>
      <c r="B214" s="99" t="s">
        <v>949</v>
      </c>
      <c r="C214" s="100" t="s">
        <v>365</v>
      </c>
      <c r="D214" s="101" t="s">
        <v>584</v>
      </c>
      <c r="E214" s="102" t="s">
        <v>600</v>
      </c>
      <c r="F214" s="101" t="s">
        <v>128</v>
      </c>
      <c r="G214" s="101" t="s">
        <v>137</v>
      </c>
      <c r="H214" s="103">
        <v>45236</v>
      </c>
      <c r="I214" s="103">
        <v>45240</v>
      </c>
      <c r="J214" s="102" t="s">
        <v>235</v>
      </c>
      <c r="K214" s="104">
        <f t="shared" si="58"/>
        <v>34.605599999999995</v>
      </c>
      <c r="L214" s="104">
        <f t="shared" si="36"/>
        <v>0</v>
      </c>
      <c r="M214" s="104">
        <v>0</v>
      </c>
      <c r="N214" s="105">
        <v>0</v>
      </c>
      <c r="O214" s="106">
        <f t="shared" si="56"/>
        <v>4</v>
      </c>
      <c r="P214" s="104">
        <v>0</v>
      </c>
      <c r="Q214" s="106">
        <f t="shared" si="57"/>
        <v>5</v>
      </c>
      <c r="R214" s="104">
        <v>173.02799999999999</v>
      </c>
      <c r="S214" s="104">
        <v>0</v>
      </c>
      <c r="T214" s="107">
        <f t="shared" si="51"/>
        <v>173.02799999999999</v>
      </c>
    </row>
    <row r="215" spans="1:20" s="68" customFormat="1" ht="86.25" outlineLevel="1" x14ac:dyDescent="0.3">
      <c r="A215" s="98" t="s">
        <v>938</v>
      </c>
      <c r="B215" s="99" t="s">
        <v>950</v>
      </c>
      <c r="C215" s="100" t="s">
        <v>365</v>
      </c>
      <c r="D215" s="101" t="s">
        <v>588</v>
      </c>
      <c r="E215" s="102" t="s">
        <v>148</v>
      </c>
      <c r="F215" s="101" t="s">
        <v>128</v>
      </c>
      <c r="G215" s="101" t="s">
        <v>137</v>
      </c>
      <c r="H215" s="103">
        <v>45236</v>
      </c>
      <c r="I215" s="103">
        <v>45240</v>
      </c>
      <c r="J215" s="102" t="s">
        <v>235</v>
      </c>
      <c r="K215" s="104">
        <f t="shared" si="58"/>
        <v>34.605599999999995</v>
      </c>
      <c r="L215" s="104">
        <f t="shared" si="36"/>
        <v>0</v>
      </c>
      <c r="M215" s="104">
        <v>0</v>
      </c>
      <c r="N215" s="105">
        <v>0</v>
      </c>
      <c r="O215" s="106">
        <f t="shared" si="56"/>
        <v>4</v>
      </c>
      <c r="P215" s="104">
        <v>0</v>
      </c>
      <c r="Q215" s="106">
        <f t="shared" si="57"/>
        <v>5</v>
      </c>
      <c r="R215" s="104">
        <v>173.02799999999999</v>
      </c>
      <c r="S215" s="104">
        <v>0</v>
      </c>
      <c r="T215" s="107">
        <f t="shared" si="51"/>
        <v>173.02799999999999</v>
      </c>
    </row>
    <row r="216" spans="1:20" s="68" customFormat="1" ht="51.75" outlineLevel="1" x14ac:dyDescent="0.3">
      <c r="A216" s="98" t="s">
        <v>938</v>
      </c>
      <c r="B216" s="99" t="s">
        <v>951</v>
      </c>
      <c r="C216" s="100" t="s">
        <v>365</v>
      </c>
      <c r="D216" s="101" t="s">
        <v>589</v>
      </c>
      <c r="E216" s="102" t="s">
        <v>590</v>
      </c>
      <c r="F216" s="101" t="s">
        <v>128</v>
      </c>
      <c r="G216" s="101" t="s">
        <v>137</v>
      </c>
      <c r="H216" s="103">
        <v>45249</v>
      </c>
      <c r="I216" s="103">
        <v>45252</v>
      </c>
      <c r="J216" s="102" t="s">
        <v>116</v>
      </c>
      <c r="K216" s="104">
        <f t="shared" si="58"/>
        <v>121.50375</v>
      </c>
      <c r="L216" s="104">
        <f t="shared" si="36"/>
        <v>221.36500000000001</v>
      </c>
      <c r="M216" s="104">
        <v>221.36500000000001</v>
      </c>
      <c r="N216" s="105">
        <v>0</v>
      </c>
      <c r="O216" s="106">
        <f t="shared" si="56"/>
        <v>3</v>
      </c>
      <c r="P216" s="104">
        <v>143.94800000000001</v>
      </c>
      <c r="Q216" s="106">
        <f t="shared" si="57"/>
        <v>4</v>
      </c>
      <c r="R216" s="104">
        <v>120.702</v>
      </c>
      <c r="S216" s="104">
        <v>0</v>
      </c>
      <c r="T216" s="107">
        <f t="shared" si="51"/>
        <v>486.01499999999999</v>
      </c>
    </row>
    <row r="217" spans="1:20" s="68" customFormat="1" ht="69" outlineLevel="1" x14ac:dyDescent="0.3">
      <c r="A217" s="98" t="s">
        <v>938</v>
      </c>
      <c r="B217" s="99" t="s">
        <v>952</v>
      </c>
      <c r="C217" s="100" t="s">
        <v>365</v>
      </c>
      <c r="D217" s="101" t="s">
        <v>589</v>
      </c>
      <c r="E217" s="102" t="s">
        <v>213</v>
      </c>
      <c r="F217" s="101" t="s">
        <v>128</v>
      </c>
      <c r="G217" s="101" t="s">
        <v>137</v>
      </c>
      <c r="H217" s="103">
        <v>45249</v>
      </c>
      <c r="I217" s="103">
        <v>45252</v>
      </c>
      <c r="J217" s="102" t="s">
        <v>116</v>
      </c>
      <c r="K217" s="104">
        <f t="shared" si="58"/>
        <v>121.50375</v>
      </c>
      <c r="L217" s="104">
        <f t="shared" si="36"/>
        <v>221.36500000000001</v>
      </c>
      <c r="M217" s="104">
        <v>221.36500000000001</v>
      </c>
      <c r="N217" s="105">
        <v>0</v>
      </c>
      <c r="O217" s="106">
        <f t="shared" si="56"/>
        <v>3</v>
      </c>
      <c r="P217" s="104">
        <v>143.94800000000001</v>
      </c>
      <c r="Q217" s="106">
        <f t="shared" si="57"/>
        <v>4</v>
      </c>
      <c r="R217" s="104">
        <v>120.702</v>
      </c>
      <c r="S217" s="104">
        <v>0</v>
      </c>
      <c r="T217" s="107">
        <f t="shared" si="51"/>
        <v>486.01499999999999</v>
      </c>
    </row>
    <row r="218" spans="1:20" s="68" customFormat="1" ht="51.75" outlineLevel="1" x14ac:dyDescent="0.3">
      <c r="A218" s="98" t="s">
        <v>938</v>
      </c>
      <c r="B218" s="99" t="s">
        <v>953</v>
      </c>
      <c r="C218" s="100" t="s">
        <v>365</v>
      </c>
      <c r="D218" s="101" t="s">
        <v>591</v>
      </c>
      <c r="E218" s="102" t="s">
        <v>153</v>
      </c>
      <c r="F218" s="101" t="s">
        <v>128</v>
      </c>
      <c r="G218" s="101" t="s">
        <v>137</v>
      </c>
      <c r="H218" s="103">
        <v>45243</v>
      </c>
      <c r="I218" s="103">
        <v>45247</v>
      </c>
      <c r="J218" s="102" t="s">
        <v>814</v>
      </c>
      <c r="K218" s="104">
        <f t="shared" si="58"/>
        <v>158.47740000000002</v>
      </c>
      <c r="L218" s="104">
        <f t="shared" si="36"/>
        <v>585.33100000000002</v>
      </c>
      <c r="M218" s="104">
        <v>585.33100000000002</v>
      </c>
      <c r="N218" s="105">
        <v>0</v>
      </c>
      <c r="O218" s="106">
        <f t="shared" si="56"/>
        <v>4</v>
      </c>
      <c r="P218" s="104">
        <v>84.144000000000005</v>
      </c>
      <c r="Q218" s="106">
        <f t="shared" si="57"/>
        <v>5</v>
      </c>
      <c r="R218" s="104">
        <v>122.91200000000001</v>
      </c>
      <c r="S218" s="104">
        <v>0</v>
      </c>
      <c r="T218" s="107">
        <f t="shared" si="51"/>
        <v>792.38700000000006</v>
      </c>
    </row>
    <row r="219" spans="1:20" s="68" customFormat="1" ht="172.5" outlineLevel="1" x14ac:dyDescent="0.3">
      <c r="A219" s="98" t="s">
        <v>938</v>
      </c>
      <c r="B219" s="99" t="s">
        <v>954</v>
      </c>
      <c r="C219" s="100" t="s">
        <v>365</v>
      </c>
      <c r="D219" s="101" t="s">
        <v>592</v>
      </c>
      <c r="E219" s="102" t="s">
        <v>593</v>
      </c>
      <c r="F219" s="101" t="s">
        <v>137</v>
      </c>
      <c r="G219" s="101" t="s">
        <v>128</v>
      </c>
      <c r="H219" s="103">
        <v>45222</v>
      </c>
      <c r="I219" s="103">
        <v>45233</v>
      </c>
      <c r="J219" s="102" t="s">
        <v>109</v>
      </c>
      <c r="K219" s="104">
        <f t="shared" si="58"/>
        <v>0</v>
      </c>
      <c r="L219" s="104">
        <f t="shared" si="36"/>
        <v>0</v>
      </c>
      <c r="M219" s="104">
        <v>0</v>
      </c>
      <c r="N219" s="105">
        <v>0</v>
      </c>
      <c r="O219" s="106">
        <f t="shared" si="56"/>
        <v>11</v>
      </c>
      <c r="P219" s="104">
        <v>0</v>
      </c>
      <c r="Q219" s="106">
        <f t="shared" si="57"/>
        <v>12</v>
      </c>
      <c r="R219" s="104">
        <v>0</v>
      </c>
      <c r="S219" s="104">
        <v>0</v>
      </c>
      <c r="T219" s="107">
        <f t="shared" si="51"/>
        <v>0</v>
      </c>
    </row>
    <row r="220" spans="1:20" s="68" customFormat="1" ht="86.25" outlineLevel="1" x14ac:dyDescent="0.3">
      <c r="A220" s="98" t="s">
        <v>938</v>
      </c>
      <c r="B220" s="99" t="s">
        <v>955</v>
      </c>
      <c r="C220" s="100" t="s">
        <v>365</v>
      </c>
      <c r="D220" s="101" t="s">
        <v>594</v>
      </c>
      <c r="E220" s="102" t="s">
        <v>595</v>
      </c>
      <c r="F220" s="101" t="s">
        <v>128</v>
      </c>
      <c r="G220" s="101" t="s">
        <v>137</v>
      </c>
      <c r="H220" s="103">
        <v>45258</v>
      </c>
      <c r="I220" s="103">
        <v>45260</v>
      </c>
      <c r="J220" s="102" t="s">
        <v>596</v>
      </c>
      <c r="K220" s="104">
        <f t="shared" si="58"/>
        <v>24.144666666666666</v>
      </c>
      <c r="L220" s="104">
        <f t="shared" si="36"/>
        <v>0</v>
      </c>
      <c r="M220" s="104">
        <v>0</v>
      </c>
      <c r="N220" s="105">
        <v>0</v>
      </c>
      <c r="O220" s="106">
        <f t="shared" si="56"/>
        <v>2</v>
      </c>
      <c r="P220" s="104">
        <v>0</v>
      </c>
      <c r="Q220" s="106">
        <f t="shared" si="57"/>
        <v>3</v>
      </c>
      <c r="R220" s="104">
        <v>72.433999999999997</v>
      </c>
      <c r="S220" s="104">
        <v>0</v>
      </c>
      <c r="T220" s="107">
        <f t="shared" si="51"/>
        <v>72.433999999999997</v>
      </c>
    </row>
    <row r="221" spans="1:20" s="68" customFormat="1" ht="51.75" outlineLevel="1" x14ac:dyDescent="0.3">
      <c r="A221" s="98" t="s">
        <v>938</v>
      </c>
      <c r="B221" s="99" t="s">
        <v>956</v>
      </c>
      <c r="C221" s="100" t="s">
        <v>365</v>
      </c>
      <c r="D221" s="101" t="s">
        <v>597</v>
      </c>
      <c r="E221" s="102" t="s">
        <v>575</v>
      </c>
      <c r="F221" s="101" t="s">
        <v>128</v>
      </c>
      <c r="G221" s="101" t="s">
        <v>137</v>
      </c>
      <c r="H221" s="103">
        <v>45258</v>
      </c>
      <c r="I221" s="103">
        <v>45260</v>
      </c>
      <c r="J221" s="102" t="s">
        <v>596</v>
      </c>
      <c r="K221" s="104">
        <f t="shared" si="58"/>
        <v>24.144666666666666</v>
      </c>
      <c r="L221" s="104">
        <f t="shared" si="36"/>
        <v>0</v>
      </c>
      <c r="M221" s="104">
        <v>0</v>
      </c>
      <c r="N221" s="105">
        <v>0</v>
      </c>
      <c r="O221" s="106">
        <f t="shared" si="56"/>
        <v>2</v>
      </c>
      <c r="P221" s="104">
        <v>0</v>
      </c>
      <c r="Q221" s="106">
        <f t="shared" si="57"/>
        <v>3</v>
      </c>
      <c r="R221" s="104">
        <v>72.433999999999997</v>
      </c>
      <c r="S221" s="104">
        <v>0</v>
      </c>
      <c r="T221" s="107">
        <f t="shared" si="51"/>
        <v>72.433999999999997</v>
      </c>
    </row>
    <row r="222" spans="1:20" s="68" customFormat="1" ht="69" outlineLevel="1" x14ac:dyDescent="0.3">
      <c r="A222" s="98" t="s">
        <v>938</v>
      </c>
      <c r="B222" s="99" t="s">
        <v>957</v>
      </c>
      <c r="C222" s="100" t="s">
        <v>365</v>
      </c>
      <c r="D222" s="101" t="s">
        <v>597</v>
      </c>
      <c r="E222" s="102" t="s">
        <v>213</v>
      </c>
      <c r="F222" s="101" t="s">
        <v>128</v>
      </c>
      <c r="G222" s="101" t="s">
        <v>137</v>
      </c>
      <c r="H222" s="103">
        <v>45258</v>
      </c>
      <c r="I222" s="103">
        <v>45260</v>
      </c>
      <c r="J222" s="102" t="s">
        <v>596</v>
      </c>
      <c r="K222" s="104">
        <f t="shared" si="58"/>
        <v>24.144666666666666</v>
      </c>
      <c r="L222" s="104">
        <f t="shared" si="36"/>
        <v>0</v>
      </c>
      <c r="M222" s="104">
        <v>0</v>
      </c>
      <c r="N222" s="105">
        <v>0</v>
      </c>
      <c r="O222" s="106">
        <f t="shared" si="56"/>
        <v>2</v>
      </c>
      <c r="P222" s="104">
        <v>0</v>
      </c>
      <c r="Q222" s="106">
        <f t="shared" si="57"/>
        <v>3</v>
      </c>
      <c r="R222" s="104">
        <v>72.433999999999997</v>
      </c>
      <c r="S222" s="104">
        <v>0</v>
      </c>
      <c r="T222" s="107">
        <f t="shared" si="51"/>
        <v>72.433999999999997</v>
      </c>
    </row>
    <row r="223" spans="1:20" s="68" customFormat="1" ht="86.25" outlineLevel="1" x14ac:dyDescent="0.3">
      <c r="A223" s="98" t="s">
        <v>938</v>
      </c>
      <c r="B223" s="99" t="s">
        <v>958</v>
      </c>
      <c r="C223" s="100" t="s">
        <v>365</v>
      </c>
      <c r="D223" s="101" t="s">
        <v>597</v>
      </c>
      <c r="E223" s="102" t="s">
        <v>598</v>
      </c>
      <c r="F223" s="101" t="s">
        <v>128</v>
      </c>
      <c r="G223" s="101" t="s">
        <v>137</v>
      </c>
      <c r="H223" s="103">
        <v>45258</v>
      </c>
      <c r="I223" s="103">
        <v>45260</v>
      </c>
      <c r="J223" s="102" t="s">
        <v>596</v>
      </c>
      <c r="K223" s="104">
        <f t="shared" si="58"/>
        <v>24.144666666666666</v>
      </c>
      <c r="L223" s="104">
        <f t="shared" si="36"/>
        <v>0</v>
      </c>
      <c r="M223" s="104">
        <v>0</v>
      </c>
      <c r="N223" s="105">
        <v>0</v>
      </c>
      <c r="O223" s="106">
        <f t="shared" si="56"/>
        <v>2</v>
      </c>
      <c r="P223" s="104">
        <v>0</v>
      </c>
      <c r="Q223" s="106">
        <f t="shared" si="57"/>
        <v>3</v>
      </c>
      <c r="R223" s="104">
        <v>72.433999999999997</v>
      </c>
      <c r="S223" s="104">
        <v>0</v>
      </c>
      <c r="T223" s="107">
        <f t="shared" si="51"/>
        <v>72.433999999999997</v>
      </c>
    </row>
    <row r="224" spans="1:20" s="68" customFormat="1" ht="155.25" outlineLevel="1" x14ac:dyDescent="0.3">
      <c r="A224" s="98" t="s">
        <v>938</v>
      </c>
      <c r="B224" s="99" t="s">
        <v>959</v>
      </c>
      <c r="C224" s="100" t="s">
        <v>365</v>
      </c>
      <c r="D224" s="101" t="s">
        <v>597</v>
      </c>
      <c r="E224" s="102" t="s">
        <v>576</v>
      </c>
      <c r="F224" s="101" t="s">
        <v>128</v>
      </c>
      <c r="G224" s="101" t="s">
        <v>137</v>
      </c>
      <c r="H224" s="103">
        <v>45258</v>
      </c>
      <c r="I224" s="103">
        <v>45260</v>
      </c>
      <c r="J224" s="102" t="s">
        <v>596</v>
      </c>
      <c r="K224" s="104">
        <f t="shared" si="58"/>
        <v>152.38166666666666</v>
      </c>
      <c r="L224" s="104">
        <f t="shared" si="36"/>
        <v>314.31900000000002</v>
      </c>
      <c r="M224" s="104">
        <v>314.31900000000002</v>
      </c>
      <c r="N224" s="105">
        <v>0</v>
      </c>
      <c r="O224" s="106">
        <f t="shared" si="56"/>
        <v>2</v>
      </c>
      <c r="P224" s="104">
        <v>70.391999999999996</v>
      </c>
      <c r="Q224" s="106">
        <f t="shared" si="57"/>
        <v>3</v>
      </c>
      <c r="R224" s="104">
        <v>72.433999999999997</v>
      </c>
      <c r="S224" s="104">
        <v>0</v>
      </c>
      <c r="T224" s="107">
        <f t="shared" si="51"/>
        <v>457.14499999999998</v>
      </c>
    </row>
    <row r="225" spans="1:20" s="68" customFormat="1" ht="103.5" outlineLevel="1" x14ac:dyDescent="0.3">
      <c r="A225" s="98" t="s">
        <v>938</v>
      </c>
      <c r="B225" s="99" t="s">
        <v>960</v>
      </c>
      <c r="C225" s="100" t="s">
        <v>365</v>
      </c>
      <c r="D225" s="101" t="s">
        <v>599</v>
      </c>
      <c r="E225" s="102" t="s">
        <v>601</v>
      </c>
      <c r="F225" s="101" t="s">
        <v>137</v>
      </c>
      <c r="G225" s="101" t="s">
        <v>128</v>
      </c>
      <c r="H225" s="103">
        <v>45250</v>
      </c>
      <c r="I225" s="103">
        <v>45254</v>
      </c>
      <c r="J225" s="102" t="s">
        <v>733</v>
      </c>
      <c r="K225" s="104">
        <f t="shared" si="58"/>
        <v>0</v>
      </c>
      <c r="L225" s="104">
        <f t="shared" si="36"/>
        <v>0</v>
      </c>
      <c r="M225" s="104">
        <v>0</v>
      </c>
      <c r="N225" s="105">
        <v>0</v>
      </c>
      <c r="O225" s="106">
        <f t="shared" si="56"/>
        <v>4</v>
      </c>
      <c r="P225" s="104">
        <v>0</v>
      </c>
      <c r="Q225" s="106">
        <f t="shared" si="57"/>
        <v>5</v>
      </c>
      <c r="R225" s="104">
        <v>0</v>
      </c>
      <c r="S225" s="104">
        <v>0</v>
      </c>
      <c r="T225" s="107">
        <f t="shared" si="51"/>
        <v>0</v>
      </c>
    </row>
    <row r="226" spans="1:20" s="68" customFormat="1" ht="138" outlineLevel="1" x14ac:dyDescent="0.3">
      <c r="A226" s="98" t="s">
        <v>938</v>
      </c>
      <c r="B226" s="99" t="s">
        <v>961</v>
      </c>
      <c r="C226" s="100" t="s">
        <v>365</v>
      </c>
      <c r="D226" s="101" t="s">
        <v>602</v>
      </c>
      <c r="E226" s="102" t="s">
        <v>585</v>
      </c>
      <c r="F226" s="101" t="s">
        <v>137</v>
      </c>
      <c r="G226" s="101" t="s">
        <v>128</v>
      </c>
      <c r="H226" s="103">
        <v>45250</v>
      </c>
      <c r="I226" s="103">
        <v>45254</v>
      </c>
      <c r="J226" s="102" t="s">
        <v>109</v>
      </c>
      <c r="K226" s="104">
        <f t="shared" si="58"/>
        <v>0</v>
      </c>
      <c r="L226" s="104">
        <f t="shared" si="36"/>
        <v>0</v>
      </c>
      <c r="M226" s="104">
        <v>0</v>
      </c>
      <c r="N226" s="105">
        <v>0</v>
      </c>
      <c r="O226" s="106">
        <f t="shared" si="56"/>
        <v>4</v>
      </c>
      <c r="P226" s="104">
        <v>0</v>
      </c>
      <c r="Q226" s="106">
        <f t="shared" si="57"/>
        <v>5</v>
      </c>
      <c r="R226" s="104">
        <v>0</v>
      </c>
      <c r="S226" s="104">
        <v>0</v>
      </c>
      <c r="T226" s="107">
        <f t="shared" si="51"/>
        <v>0</v>
      </c>
    </row>
    <row r="227" spans="1:20" s="68" customFormat="1" ht="103.5" outlineLevel="1" x14ac:dyDescent="0.3">
      <c r="A227" s="98" t="s">
        <v>938</v>
      </c>
      <c r="B227" s="99" t="s">
        <v>962</v>
      </c>
      <c r="C227" s="100" t="s">
        <v>365</v>
      </c>
      <c r="D227" s="101" t="s">
        <v>603</v>
      </c>
      <c r="E227" s="102" t="s">
        <v>604</v>
      </c>
      <c r="F227" s="101" t="s">
        <v>128</v>
      </c>
      <c r="G227" s="101" t="s">
        <v>137</v>
      </c>
      <c r="H227" s="103">
        <v>45259</v>
      </c>
      <c r="I227" s="103">
        <v>45262</v>
      </c>
      <c r="J227" s="102" t="s">
        <v>235</v>
      </c>
      <c r="K227" s="104">
        <f t="shared" si="58"/>
        <v>95.679000000000002</v>
      </c>
      <c r="L227" s="104">
        <f t="shared" si="36"/>
        <v>98.88</v>
      </c>
      <c r="M227" s="104">
        <v>98.88</v>
      </c>
      <c r="N227" s="105">
        <v>0</v>
      </c>
      <c r="O227" s="106">
        <f t="shared" si="56"/>
        <v>3</v>
      </c>
      <c r="P227" s="104">
        <v>145.376</v>
      </c>
      <c r="Q227" s="106">
        <f t="shared" si="57"/>
        <v>4</v>
      </c>
      <c r="R227" s="104">
        <v>138.46</v>
      </c>
      <c r="S227" s="104">
        <v>0</v>
      </c>
      <c r="T227" s="107">
        <f t="shared" si="51"/>
        <v>382.71600000000001</v>
      </c>
    </row>
    <row r="228" spans="1:20" s="68" customFormat="1" ht="51.75" outlineLevel="1" x14ac:dyDescent="0.3">
      <c r="A228" s="98" t="s">
        <v>938</v>
      </c>
      <c r="B228" s="99" t="s">
        <v>963</v>
      </c>
      <c r="C228" s="100" t="s">
        <v>365</v>
      </c>
      <c r="D228" s="101" t="s">
        <v>605</v>
      </c>
      <c r="E228" s="102" t="s">
        <v>590</v>
      </c>
      <c r="F228" s="101" t="s">
        <v>128</v>
      </c>
      <c r="G228" s="101" t="s">
        <v>137</v>
      </c>
      <c r="H228" s="103">
        <v>45257</v>
      </c>
      <c r="I228" s="103">
        <v>45259</v>
      </c>
      <c r="J228" s="102" t="s">
        <v>235</v>
      </c>
      <c r="K228" s="104">
        <f t="shared" si="58"/>
        <v>129.25333333333333</v>
      </c>
      <c r="L228" s="104">
        <f t="shared" si="36"/>
        <v>148.92400000000001</v>
      </c>
      <c r="M228" s="104">
        <v>148.92400000000001</v>
      </c>
      <c r="N228" s="105">
        <v>0</v>
      </c>
      <c r="O228" s="106">
        <f t="shared" si="56"/>
        <v>2</v>
      </c>
      <c r="P228" s="104">
        <v>134.976</v>
      </c>
      <c r="Q228" s="106">
        <f t="shared" si="57"/>
        <v>3</v>
      </c>
      <c r="R228" s="104">
        <v>103.86</v>
      </c>
      <c r="S228" s="104">
        <v>0</v>
      </c>
      <c r="T228" s="107">
        <f t="shared" si="51"/>
        <v>387.76</v>
      </c>
    </row>
    <row r="229" spans="1:20" s="68" customFormat="1" ht="69" outlineLevel="1" x14ac:dyDescent="0.3">
      <c r="A229" s="98" t="s">
        <v>938</v>
      </c>
      <c r="B229" s="99" t="s">
        <v>964</v>
      </c>
      <c r="C229" s="100" t="s">
        <v>365</v>
      </c>
      <c r="D229" s="101" t="s">
        <v>606</v>
      </c>
      <c r="E229" s="102" t="s">
        <v>590</v>
      </c>
      <c r="F229" s="101" t="s">
        <v>137</v>
      </c>
      <c r="G229" s="101" t="s">
        <v>128</v>
      </c>
      <c r="H229" s="103">
        <v>45272</v>
      </c>
      <c r="I229" s="103">
        <v>45277</v>
      </c>
      <c r="J229" s="102" t="s">
        <v>607</v>
      </c>
      <c r="K229" s="104">
        <f t="shared" si="58"/>
        <v>0</v>
      </c>
      <c r="L229" s="104">
        <f t="shared" si="36"/>
        <v>0</v>
      </c>
      <c r="M229" s="104">
        <v>0</v>
      </c>
      <c r="N229" s="105">
        <v>0</v>
      </c>
      <c r="O229" s="106">
        <f t="shared" si="56"/>
        <v>5</v>
      </c>
      <c r="P229" s="104">
        <v>0</v>
      </c>
      <c r="Q229" s="106">
        <f t="shared" si="57"/>
        <v>6</v>
      </c>
      <c r="R229" s="104">
        <v>0</v>
      </c>
      <c r="S229" s="104">
        <v>0</v>
      </c>
      <c r="T229" s="107">
        <f t="shared" si="51"/>
        <v>0</v>
      </c>
    </row>
    <row r="230" spans="1:20" s="97" customFormat="1" ht="17.25" x14ac:dyDescent="0.3">
      <c r="A230" s="90" t="s">
        <v>965</v>
      </c>
      <c r="B230" s="109"/>
      <c r="C230" s="100"/>
      <c r="D230" s="110"/>
      <c r="E230" s="111"/>
      <c r="F230" s="110"/>
      <c r="G230" s="110"/>
      <c r="H230" s="112"/>
      <c r="I230" s="112"/>
      <c r="J230" s="111"/>
      <c r="K230" s="107">
        <f t="shared" si="58"/>
        <v>163.54124999999999</v>
      </c>
      <c r="L230" s="107">
        <f>+L231</f>
        <v>181.679</v>
      </c>
      <c r="M230" s="107">
        <f>+M231</f>
        <v>181.679</v>
      </c>
      <c r="N230" s="107">
        <f t="shared" ref="N230:S230" si="59">+N231</f>
        <v>0</v>
      </c>
      <c r="O230" s="113">
        <f t="shared" si="59"/>
        <v>3</v>
      </c>
      <c r="P230" s="107">
        <f>+P231</f>
        <v>235.20099999999999</v>
      </c>
      <c r="Q230" s="113">
        <f t="shared" si="59"/>
        <v>4</v>
      </c>
      <c r="R230" s="107">
        <f t="shared" si="59"/>
        <v>236.04499999999999</v>
      </c>
      <c r="S230" s="107">
        <f t="shared" si="59"/>
        <v>1.24</v>
      </c>
      <c r="T230" s="107">
        <f t="shared" si="51"/>
        <v>654.16499999999996</v>
      </c>
    </row>
    <row r="231" spans="1:20" s="68" customFormat="1" ht="51.75" outlineLevel="1" x14ac:dyDescent="0.3">
      <c r="A231" s="98" t="s">
        <v>965</v>
      </c>
      <c r="B231" s="99" t="s">
        <v>70</v>
      </c>
      <c r="C231" s="100" t="s">
        <v>365</v>
      </c>
      <c r="D231" s="101" t="s">
        <v>608</v>
      </c>
      <c r="E231" s="102" t="s">
        <v>609</v>
      </c>
      <c r="F231" s="101" t="s">
        <v>128</v>
      </c>
      <c r="G231" s="101" t="s">
        <v>137</v>
      </c>
      <c r="H231" s="103">
        <v>45238</v>
      </c>
      <c r="I231" s="103">
        <v>45241</v>
      </c>
      <c r="J231" s="102" t="s">
        <v>110</v>
      </c>
      <c r="K231" s="104">
        <f t="shared" si="58"/>
        <v>163.54124999999999</v>
      </c>
      <c r="L231" s="104">
        <f t="shared" si="36"/>
        <v>181.679</v>
      </c>
      <c r="M231" s="104">
        <v>181.679</v>
      </c>
      <c r="N231" s="105">
        <v>0</v>
      </c>
      <c r="O231" s="106">
        <f t="shared" ref="O231" si="60">I231-H231</f>
        <v>3</v>
      </c>
      <c r="P231" s="104">
        <v>235.20099999999999</v>
      </c>
      <c r="Q231" s="106">
        <f t="shared" ref="Q231" si="61">I231-H231+1</f>
        <v>4</v>
      </c>
      <c r="R231" s="104">
        <v>236.04499999999999</v>
      </c>
      <c r="S231" s="104">
        <v>1.24</v>
      </c>
      <c r="T231" s="107">
        <f t="shared" ref="T231:T294" si="62">L231+P231+R231+S231</f>
        <v>654.16499999999996</v>
      </c>
    </row>
    <row r="232" spans="1:20" s="97" customFormat="1" ht="17.25" x14ac:dyDescent="0.3">
      <c r="A232" s="90" t="s">
        <v>966</v>
      </c>
      <c r="B232" s="109"/>
      <c r="C232" s="100"/>
      <c r="D232" s="110"/>
      <c r="E232" s="111"/>
      <c r="F232" s="110"/>
      <c r="G232" s="110"/>
      <c r="H232" s="112"/>
      <c r="I232" s="112"/>
      <c r="J232" s="111"/>
      <c r="K232" s="107">
        <f t="shared" si="58"/>
        <v>119.42953703703704</v>
      </c>
      <c r="L232" s="107">
        <f>SUM(L233:L245)</f>
        <v>1684.1659999999999</v>
      </c>
      <c r="M232" s="107">
        <f t="shared" ref="M232:S232" si="63">SUM(M233:M245)</f>
        <v>1684.1659999999999</v>
      </c>
      <c r="N232" s="107">
        <f t="shared" si="63"/>
        <v>0</v>
      </c>
      <c r="O232" s="113">
        <f t="shared" si="63"/>
        <v>41</v>
      </c>
      <c r="P232" s="107">
        <f>SUM(P233:P245)</f>
        <v>2173.2539999999999</v>
      </c>
      <c r="Q232" s="113">
        <f>SUM(Q233:Q245)</f>
        <v>54</v>
      </c>
      <c r="R232" s="107">
        <f t="shared" si="63"/>
        <v>2145.9499999999998</v>
      </c>
      <c r="S232" s="107">
        <f t="shared" si="63"/>
        <v>445.8250000000001</v>
      </c>
      <c r="T232" s="107">
        <f t="shared" si="62"/>
        <v>6449.1949999999997</v>
      </c>
    </row>
    <row r="233" spans="1:20" s="68" customFormat="1" ht="69" outlineLevel="1" x14ac:dyDescent="0.3">
      <c r="A233" s="98" t="s">
        <v>966</v>
      </c>
      <c r="B233" s="99" t="s">
        <v>71</v>
      </c>
      <c r="C233" s="100" t="s">
        <v>365</v>
      </c>
      <c r="D233" s="101" t="s">
        <v>610</v>
      </c>
      <c r="E233" s="102" t="s">
        <v>611</v>
      </c>
      <c r="F233" s="101" t="s">
        <v>128</v>
      </c>
      <c r="G233" s="101" t="s">
        <v>137</v>
      </c>
      <c r="H233" s="103">
        <v>45208</v>
      </c>
      <c r="I233" s="103">
        <v>45212</v>
      </c>
      <c r="J233" s="102" t="s">
        <v>612</v>
      </c>
      <c r="K233" s="104">
        <f t="shared" si="58"/>
        <v>117.78979999999999</v>
      </c>
      <c r="L233" s="104">
        <f t="shared" si="36"/>
        <v>246.66200000000001</v>
      </c>
      <c r="M233" s="104">
        <v>246.66200000000001</v>
      </c>
      <c r="N233" s="105">
        <v>0</v>
      </c>
      <c r="O233" s="106">
        <f t="shared" ref="O233:O245" si="64">I233-H233</f>
        <v>4</v>
      </c>
      <c r="P233" s="104">
        <v>0</v>
      </c>
      <c r="Q233" s="106">
        <f t="shared" ref="Q233:Q245" si="65">I233-H233+1</f>
        <v>5</v>
      </c>
      <c r="R233" s="104">
        <v>342.28699999999998</v>
      </c>
      <c r="S233" s="104">
        <v>0</v>
      </c>
      <c r="T233" s="107">
        <f t="shared" si="62"/>
        <v>588.94899999999996</v>
      </c>
    </row>
    <row r="234" spans="1:20" s="68" customFormat="1" ht="69" outlineLevel="1" x14ac:dyDescent="0.3">
      <c r="A234" s="98" t="s">
        <v>966</v>
      </c>
      <c r="B234" s="99" t="s">
        <v>72</v>
      </c>
      <c r="C234" s="100" t="s">
        <v>365</v>
      </c>
      <c r="D234" s="101" t="s">
        <v>610</v>
      </c>
      <c r="E234" s="102" t="s">
        <v>613</v>
      </c>
      <c r="F234" s="101" t="s">
        <v>128</v>
      </c>
      <c r="G234" s="101" t="s">
        <v>137</v>
      </c>
      <c r="H234" s="103">
        <v>45208</v>
      </c>
      <c r="I234" s="103">
        <v>45212</v>
      </c>
      <c r="J234" s="102" t="s">
        <v>612</v>
      </c>
      <c r="K234" s="104">
        <f t="shared" si="58"/>
        <v>117.78979999999999</v>
      </c>
      <c r="L234" s="104">
        <f t="shared" si="36"/>
        <v>246.66200000000001</v>
      </c>
      <c r="M234" s="104">
        <v>246.66200000000001</v>
      </c>
      <c r="N234" s="105">
        <v>0</v>
      </c>
      <c r="O234" s="106">
        <f t="shared" si="64"/>
        <v>4</v>
      </c>
      <c r="P234" s="104">
        <v>0</v>
      </c>
      <c r="Q234" s="106">
        <f t="shared" si="65"/>
        <v>5</v>
      </c>
      <c r="R234" s="104">
        <v>342.28699999999998</v>
      </c>
      <c r="S234" s="104">
        <v>0</v>
      </c>
      <c r="T234" s="107">
        <f t="shared" si="62"/>
        <v>588.94899999999996</v>
      </c>
    </row>
    <row r="235" spans="1:20" s="68" customFormat="1" ht="86.25" outlineLevel="1" x14ac:dyDescent="0.3">
      <c r="A235" s="98" t="s">
        <v>966</v>
      </c>
      <c r="B235" s="99" t="s">
        <v>73</v>
      </c>
      <c r="C235" s="100" t="s">
        <v>365</v>
      </c>
      <c r="D235" s="101" t="s">
        <v>614</v>
      </c>
      <c r="E235" s="102" t="s">
        <v>615</v>
      </c>
      <c r="F235" s="101" t="s">
        <v>128</v>
      </c>
      <c r="G235" s="101" t="s">
        <v>137</v>
      </c>
      <c r="H235" s="103">
        <v>45243</v>
      </c>
      <c r="I235" s="103">
        <v>45246</v>
      </c>
      <c r="J235" s="102" t="s">
        <v>113</v>
      </c>
      <c r="K235" s="104">
        <f t="shared" si="58"/>
        <v>303.22624999999999</v>
      </c>
      <c r="L235" s="104">
        <f t="shared" si="36"/>
        <v>257.517</v>
      </c>
      <c r="M235" s="104">
        <v>257.517</v>
      </c>
      <c r="N235" s="105">
        <v>0</v>
      </c>
      <c r="O235" s="106">
        <f t="shared" si="64"/>
        <v>3</v>
      </c>
      <c r="P235" s="104">
        <v>454.75200000000001</v>
      </c>
      <c r="Q235" s="106">
        <f t="shared" si="65"/>
        <v>4</v>
      </c>
      <c r="R235" s="104">
        <v>195.672</v>
      </c>
      <c r="S235" s="104">
        <v>304.964</v>
      </c>
      <c r="T235" s="107">
        <f t="shared" si="62"/>
        <v>1212.905</v>
      </c>
    </row>
    <row r="236" spans="1:20" s="68" customFormat="1" ht="86.25" outlineLevel="1" x14ac:dyDescent="0.3">
      <c r="A236" s="98" t="s">
        <v>966</v>
      </c>
      <c r="B236" s="99" t="s">
        <v>279</v>
      </c>
      <c r="C236" s="100" t="s">
        <v>365</v>
      </c>
      <c r="D236" s="101" t="s">
        <v>614</v>
      </c>
      <c r="E236" s="102" t="s">
        <v>616</v>
      </c>
      <c r="F236" s="101" t="s">
        <v>128</v>
      </c>
      <c r="G236" s="101" t="s">
        <v>137</v>
      </c>
      <c r="H236" s="103">
        <v>45243</v>
      </c>
      <c r="I236" s="103">
        <v>45246</v>
      </c>
      <c r="J236" s="102" t="s">
        <v>113</v>
      </c>
      <c r="K236" s="104">
        <f t="shared" si="58"/>
        <v>243.69900000000001</v>
      </c>
      <c r="L236" s="104">
        <f t="shared" si="36"/>
        <v>257.517</v>
      </c>
      <c r="M236" s="104">
        <v>257.517</v>
      </c>
      <c r="N236" s="105">
        <v>0</v>
      </c>
      <c r="O236" s="106">
        <f t="shared" si="64"/>
        <v>3</v>
      </c>
      <c r="P236" s="104">
        <v>454.75200000000001</v>
      </c>
      <c r="Q236" s="106">
        <f t="shared" si="65"/>
        <v>4</v>
      </c>
      <c r="R236" s="104">
        <v>195.672</v>
      </c>
      <c r="S236" s="104">
        <v>66.855000000000004</v>
      </c>
      <c r="T236" s="107">
        <f t="shared" si="62"/>
        <v>974.79600000000005</v>
      </c>
    </row>
    <row r="237" spans="1:20" s="68" customFormat="1" ht="86.25" outlineLevel="1" x14ac:dyDescent="0.3">
      <c r="A237" s="98" t="s">
        <v>966</v>
      </c>
      <c r="B237" s="99" t="s">
        <v>280</v>
      </c>
      <c r="C237" s="100" t="s">
        <v>365</v>
      </c>
      <c r="D237" s="101" t="s">
        <v>617</v>
      </c>
      <c r="E237" s="102" t="s">
        <v>618</v>
      </c>
      <c r="F237" s="101" t="s">
        <v>128</v>
      </c>
      <c r="G237" s="101" t="s">
        <v>137</v>
      </c>
      <c r="H237" s="103">
        <v>45244</v>
      </c>
      <c r="I237" s="103">
        <v>45247</v>
      </c>
      <c r="J237" s="102" t="s">
        <v>220</v>
      </c>
      <c r="K237" s="104">
        <f t="shared" si="58"/>
        <v>166.6645</v>
      </c>
      <c r="L237" s="104">
        <f t="shared" si="36"/>
        <v>179.54599999999999</v>
      </c>
      <c r="M237" s="104">
        <v>179.54599999999999</v>
      </c>
      <c r="N237" s="105">
        <v>0</v>
      </c>
      <c r="O237" s="106">
        <f t="shared" si="64"/>
        <v>3</v>
      </c>
      <c r="P237" s="104">
        <v>349.33800000000002</v>
      </c>
      <c r="Q237" s="106">
        <f t="shared" si="65"/>
        <v>4</v>
      </c>
      <c r="R237" s="104">
        <v>118.02</v>
      </c>
      <c r="S237" s="104">
        <v>19.754000000000001</v>
      </c>
      <c r="T237" s="107">
        <f t="shared" si="62"/>
        <v>666.65800000000002</v>
      </c>
    </row>
    <row r="238" spans="1:20" s="68" customFormat="1" ht="86.25" outlineLevel="1" x14ac:dyDescent="0.3">
      <c r="A238" s="98" t="s">
        <v>966</v>
      </c>
      <c r="B238" s="99" t="s">
        <v>281</v>
      </c>
      <c r="C238" s="100" t="s">
        <v>365</v>
      </c>
      <c r="D238" s="101" t="s">
        <v>617</v>
      </c>
      <c r="E238" s="102" t="s">
        <v>619</v>
      </c>
      <c r="F238" s="101" t="s">
        <v>128</v>
      </c>
      <c r="G238" s="101" t="s">
        <v>137</v>
      </c>
      <c r="H238" s="103">
        <v>45244</v>
      </c>
      <c r="I238" s="103">
        <v>45247</v>
      </c>
      <c r="J238" s="102" t="s">
        <v>220</v>
      </c>
      <c r="K238" s="104">
        <f t="shared" si="58"/>
        <v>162.17599999999999</v>
      </c>
      <c r="L238" s="104">
        <f t="shared" si="36"/>
        <v>179.54599999999999</v>
      </c>
      <c r="M238" s="104">
        <v>179.54599999999999</v>
      </c>
      <c r="N238" s="105">
        <v>0</v>
      </c>
      <c r="O238" s="106">
        <f t="shared" si="64"/>
        <v>3</v>
      </c>
      <c r="P238" s="104">
        <v>349.33800000000002</v>
      </c>
      <c r="Q238" s="106">
        <f t="shared" si="65"/>
        <v>4</v>
      </c>
      <c r="R238" s="104">
        <v>118.02</v>
      </c>
      <c r="S238" s="104">
        <v>1.8</v>
      </c>
      <c r="T238" s="107">
        <f t="shared" si="62"/>
        <v>648.70399999999995</v>
      </c>
    </row>
    <row r="239" spans="1:20" s="68" customFormat="1" ht="51.75" outlineLevel="1" x14ac:dyDescent="0.3">
      <c r="A239" s="98" t="s">
        <v>966</v>
      </c>
      <c r="B239" s="99" t="s">
        <v>282</v>
      </c>
      <c r="C239" s="100" t="s">
        <v>365</v>
      </c>
      <c r="D239" s="101" t="s">
        <v>620</v>
      </c>
      <c r="E239" s="102" t="s">
        <v>621</v>
      </c>
      <c r="F239" s="101" t="s">
        <v>128</v>
      </c>
      <c r="G239" s="101" t="s">
        <v>137</v>
      </c>
      <c r="H239" s="103">
        <v>45257</v>
      </c>
      <c r="I239" s="103">
        <v>45259</v>
      </c>
      <c r="J239" s="102" t="s">
        <v>235</v>
      </c>
      <c r="K239" s="104">
        <f t="shared" si="58"/>
        <v>105.27033333333334</v>
      </c>
      <c r="L239" s="104">
        <f t="shared" si="36"/>
        <v>104.15600000000001</v>
      </c>
      <c r="M239" s="104">
        <v>104.15600000000001</v>
      </c>
      <c r="N239" s="105">
        <v>0</v>
      </c>
      <c r="O239" s="106">
        <f t="shared" si="64"/>
        <v>2</v>
      </c>
      <c r="P239" s="104">
        <v>107.84</v>
      </c>
      <c r="Q239" s="106">
        <f t="shared" si="65"/>
        <v>3</v>
      </c>
      <c r="R239" s="104">
        <v>103.815</v>
      </c>
      <c r="S239" s="104">
        <v>0</v>
      </c>
      <c r="T239" s="107">
        <f t="shared" si="62"/>
        <v>315.81100000000004</v>
      </c>
    </row>
    <row r="240" spans="1:20" s="68" customFormat="1" ht="86.25" outlineLevel="1" x14ac:dyDescent="0.3">
      <c r="A240" s="98" t="s">
        <v>966</v>
      </c>
      <c r="B240" s="99" t="s">
        <v>283</v>
      </c>
      <c r="C240" s="100" t="s">
        <v>365</v>
      </c>
      <c r="D240" s="101" t="s">
        <v>622</v>
      </c>
      <c r="E240" s="102" t="s">
        <v>623</v>
      </c>
      <c r="F240" s="101" t="s">
        <v>128</v>
      </c>
      <c r="G240" s="101" t="s">
        <v>137</v>
      </c>
      <c r="H240" s="103">
        <v>45257</v>
      </c>
      <c r="I240" s="103">
        <v>45259</v>
      </c>
      <c r="J240" s="102" t="s">
        <v>235</v>
      </c>
      <c r="K240" s="104">
        <f t="shared" si="58"/>
        <v>105.27033333333334</v>
      </c>
      <c r="L240" s="104">
        <f t="shared" si="36"/>
        <v>104.15600000000001</v>
      </c>
      <c r="M240" s="104">
        <v>104.15600000000001</v>
      </c>
      <c r="N240" s="105">
        <v>0</v>
      </c>
      <c r="O240" s="106">
        <f t="shared" si="64"/>
        <v>2</v>
      </c>
      <c r="P240" s="104">
        <v>107.84</v>
      </c>
      <c r="Q240" s="106">
        <f t="shared" si="65"/>
        <v>3</v>
      </c>
      <c r="R240" s="104">
        <v>103.815</v>
      </c>
      <c r="S240" s="104">
        <v>0</v>
      </c>
      <c r="T240" s="107">
        <f t="shared" si="62"/>
        <v>315.81100000000004</v>
      </c>
    </row>
    <row r="241" spans="1:20" s="68" customFormat="1" ht="86.25" outlineLevel="1" x14ac:dyDescent="0.3">
      <c r="A241" s="98" t="s">
        <v>966</v>
      </c>
      <c r="B241" s="99" t="s">
        <v>284</v>
      </c>
      <c r="C241" s="100" t="s">
        <v>365</v>
      </c>
      <c r="D241" s="101" t="s">
        <v>622</v>
      </c>
      <c r="E241" s="102" t="s">
        <v>624</v>
      </c>
      <c r="F241" s="101" t="s">
        <v>128</v>
      </c>
      <c r="G241" s="101" t="s">
        <v>137</v>
      </c>
      <c r="H241" s="103">
        <v>45257</v>
      </c>
      <c r="I241" s="103">
        <v>45259</v>
      </c>
      <c r="J241" s="102" t="s">
        <v>235</v>
      </c>
      <c r="K241" s="104">
        <f t="shared" si="58"/>
        <v>111.96499999999999</v>
      </c>
      <c r="L241" s="104">
        <f t="shared" si="36"/>
        <v>108.404</v>
      </c>
      <c r="M241" s="104">
        <v>108.404</v>
      </c>
      <c r="N241" s="105">
        <v>0</v>
      </c>
      <c r="O241" s="106">
        <f t="shared" si="64"/>
        <v>2</v>
      </c>
      <c r="P241" s="104">
        <v>107.84</v>
      </c>
      <c r="Q241" s="106">
        <f t="shared" si="65"/>
        <v>3</v>
      </c>
      <c r="R241" s="104">
        <v>103.815</v>
      </c>
      <c r="S241" s="104">
        <v>15.836</v>
      </c>
      <c r="T241" s="107">
        <f t="shared" si="62"/>
        <v>335.89499999999998</v>
      </c>
    </row>
    <row r="242" spans="1:20" s="68" customFormat="1" ht="51.75" outlineLevel="1" x14ac:dyDescent="0.3">
      <c r="A242" s="98" t="s">
        <v>966</v>
      </c>
      <c r="B242" s="99" t="s">
        <v>285</v>
      </c>
      <c r="C242" s="100" t="s">
        <v>365</v>
      </c>
      <c r="D242" s="101" t="s">
        <v>625</v>
      </c>
      <c r="E242" s="102" t="s">
        <v>615</v>
      </c>
      <c r="F242" s="101" t="s">
        <v>128</v>
      </c>
      <c r="G242" s="101" t="s">
        <v>137</v>
      </c>
      <c r="H242" s="103">
        <v>45271</v>
      </c>
      <c r="I242" s="103">
        <v>45274</v>
      </c>
      <c r="J242" s="102" t="s">
        <v>626</v>
      </c>
      <c r="K242" s="104">
        <f t="shared" si="58"/>
        <v>39.545999999999999</v>
      </c>
      <c r="L242" s="104">
        <f t="shared" si="36"/>
        <v>0</v>
      </c>
      <c r="M242" s="104">
        <v>0</v>
      </c>
      <c r="N242" s="105">
        <v>0</v>
      </c>
      <c r="O242" s="106">
        <f t="shared" si="64"/>
        <v>3</v>
      </c>
      <c r="P242" s="104">
        <v>0</v>
      </c>
      <c r="Q242" s="106">
        <f t="shared" si="65"/>
        <v>4</v>
      </c>
      <c r="R242" s="104">
        <v>143.184</v>
      </c>
      <c r="S242" s="104">
        <v>15</v>
      </c>
      <c r="T242" s="107">
        <f t="shared" si="62"/>
        <v>158.184</v>
      </c>
    </row>
    <row r="243" spans="1:20" s="68" customFormat="1" ht="86.25" outlineLevel="1" x14ac:dyDescent="0.3">
      <c r="A243" s="98" t="s">
        <v>966</v>
      </c>
      <c r="B243" s="99" t="s">
        <v>286</v>
      </c>
      <c r="C243" s="100" t="s">
        <v>365</v>
      </c>
      <c r="D243" s="101" t="s">
        <v>625</v>
      </c>
      <c r="E243" s="102" t="s">
        <v>616</v>
      </c>
      <c r="F243" s="101" t="s">
        <v>128</v>
      </c>
      <c r="G243" s="101" t="s">
        <v>137</v>
      </c>
      <c r="H243" s="103">
        <v>45271</v>
      </c>
      <c r="I243" s="103">
        <v>45274</v>
      </c>
      <c r="J243" s="102" t="s">
        <v>626</v>
      </c>
      <c r="K243" s="104">
        <f t="shared" si="58"/>
        <v>36.246000000000002</v>
      </c>
      <c r="L243" s="104">
        <f t="shared" si="36"/>
        <v>0</v>
      </c>
      <c r="M243" s="104">
        <v>0</v>
      </c>
      <c r="N243" s="105">
        <v>0</v>
      </c>
      <c r="O243" s="106">
        <f t="shared" si="64"/>
        <v>3</v>
      </c>
      <c r="P243" s="104">
        <v>0</v>
      </c>
      <c r="Q243" s="106">
        <f t="shared" si="65"/>
        <v>4</v>
      </c>
      <c r="R243" s="104">
        <v>143.184</v>
      </c>
      <c r="S243" s="104">
        <v>1.8</v>
      </c>
      <c r="T243" s="107">
        <f t="shared" si="62"/>
        <v>144.98400000000001</v>
      </c>
    </row>
    <row r="244" spans="1:20" s="68" customFormat="1" ht="51.75" outlineLevel="1" x14ac:dyDescent="0.3">
      <c r="A244" s="98" t="s">
        <v>966</v>
      </c>
      <c r="B244" s="99" t="s">
        <v>287</v>
      </c>
      <c r="C244" s="100" t="s">
        <v>365</v>
      </c>
      <c r="D244" s="101" t="s">
        <v>625</v>
      </c>
      <c r="E244" s="102" t="s">
        <v>627</v>
      </c>
      <c r="F244" s="101" t="s">
        <v>128</v>
      </c>
      <c r="G244" s="101" t="s">
        <v>137</v>
      </c>
      <c r="H244" s="103">
        <v>45271</v>
      </c>
      <c r="I244" s="103">
        <v>45274</v>
      </c>
      <c r="J244" s="102" t="s">
        <v>626</v>
      </c>
      <c r="K244" s="104">
        <f t="shared" si="58"/>
        <v>36.246000000000002</v>
      </c>
      <c r="L244" s="104">
        <f t="shared" si="36"/>
        <v>0</v>
      </c>
      <c r="M244" s="104">
        <v>0</v>
      </c>
      <c r="N244" s="105">
        <v>0</v>
      </c>
      <c r="O244" s="106">
        <f t="shared" si="64"/>
        <v>3</v>
      </c>
      <c r="P244" s="104">
        <v>0</v>
      </c>
      <c r="Q244" s="106">
        <f t="shared" si="65"/>
        <v>4</v>
      </c>
      <c r="R244" s="104">
        <v>143.184</v>
      </c>
      <c r="S244" s="104">
        <v>1.8</v>
      </c>
      <c r="T244" s="107">
        <f t="shared" si="62"/>
        <v>144.98400000000001</v>
      </c>
    </row>
    <row r="245" spans="1:20" s="68" customFormat="1" ht="86.25" outlineLevel="1" x14ac:dyDescent="0.3">
      <c r="A245" s="98" t="s">
        <v>966</v>
      </c>
      <c r="B245" s="99" t="s">
        <v>967</v>
      </c>
      <c r="C245" s="100" t="s">
        <v>365</v>
      </c>
      <c r="D245" s="101" t="s">
        <v>628</v>
      </c>
      <c r="E245" s="102" t="s">
        <v>629</v>
      </c>
      <c r="F245" s="101" t="s">
        <v>128</v>
      </c>
      <c r="G245" s="101" t="s">
        <v>137</v>
      </c>
      <c r="H245" s="103">
        <v>45270</v>
      </c>
      <c r="I245" s="103">
        <v>45276</v>
      </c>
      <c r="J245" s="102" t="s">
        <v>630</v>
      </c>
      <c r="K245" s="104">
        <f t="shared" si="58"/>
        <v>50.366428571428571</v>
      </c>
      <c r="L245" s="104">
        <f t="shared" si="36"/>
        <v>0</v>
      </c>
      <c r="M245" s="104">
        <v>0</v>
      </c>
      <c r="N245" s="105">
        <v>0</v>
      </c>
      <c r="O245" s="106">
        <f t="shared" si="64"/>
        <v>6</v>
      </c>
      <c r="P245" s="104">
        <v>241.554</v>
      </c>
      <c r="Q245" s="106">
        <f t="shared" si="65"/>
        <v>7</v>
      </c>
      <c r="R245" s="104">
        <v>92.995000000000005</v>
      </c>
      <c r="S245" s="104">
        <v>18.015999999999998</v>
      </c>
      <c r="T245" s="107">
        <f t="shared" si="62"/>
        <v>352.565</v>
      </c>
    </row>
    <row r="246" spans="1:20" s="97" customFormat="1" ht="34.5" x14ac:dyDescent="0.3">
      <c r="A246" s="90" t="s">
        <v>968</v>
      </c>
      <c r="B246" s="109"/>
      <c r="C246" s="100"/>
      <c r="D246" s="110"/>
      <c r="E246" s="111"/>
      <c r="F246" s="110"/>
      <c r="G246" s="110"/>
      <c r="H246" s="112"/>
      <c r="I246" s="112"/>
      <c r="J246" s="111"/>
      <c r="K246" s="107">
        <f t="shared" si="58"/>
        <v>80.326047619047628</v>
      </c>
      <c r="L246" s="107">
        <f>SUM(L247:L264)</f>
        <v>1099.433</v>
      </c>
      <c r="M246" s="107">
        <f t="shared" ref="M246:S246" si="66">SUM(M247:M264)</f>
        <v>1099.433</v>
      </c>
      <c r="N246" s="107">
        <f t="shared" si="66"/>
        <v>0</v>
      </c>
      <c r="O246" s="113">
        <f t="shared" si="66"/>
        <v>45</v>
      </c>
      <c r="P246" s="107">
        <f>SUM(P247:P264)</f>
        <v>1437.394</v>
      </c>
      <c r="Q246" s="113">
        <f>SUM(Q247:Q264)</f>
        <v>63</v>
      </c>
      <c r="R246" s="107">
        <f t="shared" si="66"/>
        <v>2434.6480000000001</v>
      </c>
      <c r="S246" s="107">
        <f t="shared" si="66"/>
        <v>89.066000000000003</v>
      </c>
      <c r="T246" s="107">
        <f t="shared" si="62"/>
        <v>5060.5410000000002</v>
      </c>
    </row>
    <row r="247" spans="1:20" s="68" customFormat="1" ht="69" outlineLevel="1" x14ac:dyDescent="0.3">
      <c r="A247" s="98" t="s">
        <v>968</v>
      </c>
      <c r="B247" s="99" t="s">
        <v>74</v>
      </c>
      <c r="C247" s="100" t="s">
        <v>365</v>
      </c>
      <c r="D247" s="101" t="s">
        <v>631</v>
      </c>
      <c r="E247" s="102" t="s">
        <v>336</v>
      </c>
      <c r="F247" s="101" t="s">
        <v>128</v>
      </c>
      <c r="G247" s="101" t="s">
        <v>137</v>
      </c>
      <c r="H247" s="103">
        <v>45211</v>
      </c>
      <c r="I247" s="103">
        <v>45213</v>
      </c>
      <c r="J247" s="102" t="s">
        <v>115</v>
      </c>
      <c r="K247" s="104">
        <f t="shared" si="58"/>
        <v>50.632333333333328</v>
      </c>
      <c r="L247" s="104">
        <f t="shared" si="36"/>
        <v>0</v>
      </c>
      <c r="M247" s="104">
        <v>0</v>
      </c>
      <c r="N247" s="105">
        <v>0</v>
      </c>
      <c r="O247" s="106">
        <f t="shared" ref="O247:O264" si="67">I247-H247</f>
        <v>2</v>
      </c>
      <c r="P247" s="104">
        <v>0</v>
      </c>
      <c r="Q247" s="106">
        <f t="shared" ref="Q247:Q264" si="68">I247-H247+1</f>
        <v>3</v>
      </c>
      <c r="R247" s="104">
        <v>151.89699999999999</v>
      </c>
      <c r="S247" s="104">
        <v>0</v>
      </c>
      <c r="T247" s="107">
        <f t="shared" si="62"/>
        <v>151.89699999999999</v>
      </c>
    </row>
    <row r="248" spans="1:20" s="68" customFormat="1" ht="86.25" outlineLevel="1" x14ac:dyDescent="0.3">
      <c r="A248" s="98" t="s">
        <v>968</v>
      </c>
      <c r="B248" s="99" t="s">
        <v>969</v>
      </c>
      <c r="C248" s="100" t="s">
        <v>365</v>
      </c>
      <c r="D248" s="101" t="s">
        <v>632</v>
      </c>
      <c r="E248" s="102" t="s">
        <v>337</v>
      </c>
      <c r="F248" s="101" t="s">
        <v>128</v>
      </c>
      <c r="G248" s="101" t="s">
        <v>137</v>
      </c>
      <c r="H248" s="103">
        <v>45211</v>
      </c>
      <c r="I248" s="103">
        <v>45213</v>
      </c>
      <c r="J248" s="102" t="s">
        <v>115</v>
      </c>
      <c r="K248" s="104">
        <f t="shared" si="58"/>
        <v>82.953333333333333</v>
      </c>
      <c r="L248" s="104">
        <f t="shared" si="36"/>
        <v>0</v>
      </c>
      <c r="M248" s="104">
        <v>0</v>
      </c>
      <c r="N248" s="105">
        <v>0</v>
      </c>
      <c r="O248" s="106">
        <f t="shared" si="67"/>
        <v>2</v>
      </c>
      <c r="P248" s="104">
        <v>0</v>
      </c>
      <c r="Q248" s="106">
        <f t="shared" si="68"/>
        <v>3</v>
      </c>
      <c r="R248" s="104">
        <v>248.86</v>
      </c>
      <c r="S248" s="104">
        <v>0</v>
      </c>
      <c r="T248" s="107">
        <f t="shared" si="62"/>
        <v>248.86</v>
      </c>
    </row>
    <row r="249" spans="1:20" s="68" customFormat="1" ht="103.5" outlineLevel="1" x14ac:dyDescent="0.3">
      <c r="A249" s="98" t="s">
        <v>968</v>
      </c>
      <c r="B249" s="99" t="s">
        <v>970</v>
      </c>
      <c r="C249" s="100" t="s">
        <v>365</v>
      </c>
      <c r="D249" s="101" t="s">
        <v>633</v>
      </c>
      <c r="E249" s="102" t="s">
        <v>634</v>
      </c>
      <c r="F249" s="101" t="s">
        <v>128</v>
      </c>
      <c r="G249" s="101" t="s">
        <v>137</v>
      </c>
      <c r="H249" s="103">
        <v>45238</v>
      </c>
      <c r="I249" s="103">
        <v>45241</v>
      </c>
      <c r="J249" s="102" t="s">
        <v>109</v>
      </c>
      <c r="K249" s="104">
        <f t="shared" si="58"/>
        <v>146.85575</v>
      </c>
      <c r="L249" s="104">
        <f t="shared" si="36"/>
        <v>173.333</v>
      </c>
      <c r="M249" s="104">
        <v>173.333</v>
      </c>
      <c r="N249" s="105">
        <v>0</v>
      </c>
      <c r="O249" s="106">
        <f t="shared" si="67"/>
        <v>3</v>
      </c>
      <c r="P249" s="104">
        <v>132.21199999999999</v>
      </c>
      <c r="Q249" s="106">
        <f t="shared" si="68"/>
        <v>4</v>
      </c>
      <c r="R249" s="104">
        <v>248.31800000000001</v>
      </c>
      <c r="S249" s="104">
        <v>33.56</v>
      </c>
      <c r="T249" s="107">
        <f t="shared" si="62"/>
        <v>587.423</v>
      </c>
    </row>
    <row r="250" spans="1:20" s="68" customFormat="1" ht="69" outlineLevel="1" x14ac:dyDescent="0.3">
      <c r="A250" s="98" t="s">
        <v>968</v>
      </c>
      <c r="B250" s="99" t="s">
        <v>971</v>
      </c>
      <c r="C250" s="100" t="s">
        <v>365</v>
      </c>
      <c r="D250" s="101" t="s">
        <v>635</v>
      </c>
      <c r="E250" s="102" t="s">
        <v>636</v>
      </c>
      <c r="F250" s="101" t="s">
        <v>128</v>
      </c>
      <c r="G250" s="101" t="s">
        <v>137</v>
      </c>
      <c r="H250" s="103">
        <v>45207</v>
      </c>
      <c r="I250" s="103">
        <v>45210</v>
      </c>
      <c r="J250" s="102" t="s">
        <v>114</v>
      </c>
      <c r="K250" s="104">
        <f t="shared" si="58"/>
        <v>20.113500000000002</v>
      </c>
      <c r="L250" s="104">
        <f t="shared" ref="L250:L323" si="69">+M250+N250</f>
        <v>0</v>
      </c>
      <c r="M250" s="104">
        <v>0</v>
      </c>
      <c r="N250" s="105">
        <v>0</v>
      </c>
      <c r="O250" s="106">
        <f t="shared" si="67"/>
        <v>3</v>
      </c>
      <c r="P250" s="104">
        <v>67.540000000000006</v>
      </c>
      <c r="Q250" s="106">
        <f t="shared" si="68"/>
        <v>4</v>
      </c>
      <c r="R250" s="104">
        <v>0</v>
      </c>
      <c r="S250" s="104">
        <v>12.914</v>
      </c>
      <c r="T250" s="107">
        <f t="shared" si="62"/>
        <v>80.454000000000008</v>
      </c>
    </row>
    <row r="251" spans="1:20" s="68" customFormat="1" ht="69" outlineLevel="1" x14ac:dyDescent="0.3">
      <c r="A251" s="98" t="s">
        <v>968</v>
      </c>
      <c r="B251" s="99" t="s">
        <v>972</v>
      </c>
      <c r="C251" s="100" t="s">
        <v>365</v>
      </c>
      <c r="D251" s="101" t="s">
        <v>635</v>
      </c>
      <c r="E251" s="102" t="s">
        <v>336</v>
      </c>
      <c r="F251" s="101" t="s">
        <v>128</v>
      </c>
      <c r="G251" s="101" t="s">
        <v>137</v>
      </c>
      <c r="H251" s="103">
        <v>45207</v>
      </c>
      <c r="I251" s="103">
        <v>45210</v>
      </c>
      <c r="J251" s="102" t="s">
        <v>114</v>
      </c>
      <c r="K251" s="104">
        <f t="shared" si="58"/>
        <v>19.377750000000002</v>
      </c>
      <c r="L251" s="104">
        <f t="shared" si="69"/>
        <v>9.9710000000000001</v>
      </c>
      <c r="M251" s="104">
        <v>9.9710000000000001</v>
      </c>
      <c r="N251" s="105">
        <v>0</v>
      </c>
      <c r="O251" s="106">
        <f t="shared" si="67"/>
        <v>3</v>
      </c>
      <c r="P251" s="104">
        <v>67.540000000000006</v>
      </c>
      <c r="Q251" s="106">
        <f t="shared" si="68"/>
        <v>4</v>
      </c>
      <c r="R251" s="104">
        <v>0</v>
      </c>
      <c r="S251" s="104">
        <v>0</v>
      </c>
      <c r="T251" s="107">
        <f t="shared" si="62"/>
        <v>77.51100000000001</v>
      </c>
    </row>
    <row r="252" spans="1:20" s="68" customFormat="1" ht="69" outlineLevel="1" x14ac:dyDescent="0.3">
      <c r="A252" s="98" t="s">
        <v>968</v>
      </c>
      <c r="B252" s="99" t="s">
        <v>973</v>
      </c>
      <c r="C252" s="100" t="s">
        <v>365</v>
      </c>
      <c r="D252" s="101" t="s">
        <v>635</v>
      </c>
      <c r="E252" s="102" t="s">
        <v>637</v>
      </c>
      <c r="F252" s="101" t="s">
        <v>128</v>
      </c>
      <c r="G252" s="101" t="s">
        <v>137</v>
      </c>
      <c r="H252" s="103">
        <v>45207</v>
      </c>
      <c r="I252" s="103">
        <v>45210</v>
      </c>
      <c r="J252" s="102" t="s">
        <v>114</v>
      </c>
      <c r="K252" s="104">
        <f t="shared" si="58"/>
        <v>19.96875</v>
      </c>
      <c r="L252" s="104">
        <f t="shared" si="69"/>
        <v>0</v>
      </c>
      <c r="M252" s="104">
        <v>0</v>
      </c>
      <c r="N252" s="105">
        <v>0</v>
      </c>
      <c r="O252" s="106">
        <f t="shared" si="67"/>
        <v>3</v>
      </c>
      <c r="P252" s="104">
        <v>67.540000000000006</v>
      </c>
      <c r="Q252" s="106">
        <f t="shared" si="68"/>
        <v>4</v>
      </c>
      <c r="R252" s="104">
        <v>0</v>
      </c>
      <c r="S252" s="104">
        <v>12.335000000000001</v>
      </c>
      <c r="T252" s="107">
        <f t="shared" si="62"/>
        <v>79.875</v>
      </c>
    </row>
    <row r="253" spans="1:20" s="68" customFormat="1" ht="69" outlineLevel="1" x14ac:dyDescent="0.3">
      <c r="A253" s="98" t="s">
        <v>968</v>
      </c>
      <c r="B253" s="99" t="s">
        <v>974</v>
      </c>
      <c r="C253" s="100" t="s">
        <v>365</v>
      </c>
      <c r="D253" s="101" t="s">
        <v>638</v>
      </c>
      <c r="E253" s="102" t="s">
        <v>636</v>
      </c>
      <c r="F253" s="101" t="s">
        <v>128</v>
      </c>
      <c r="G253" s="101" t="s">
        <v>137</v>
      </c>
      <c r="H253" s="103">
        <v>45225</v>
      </c>
      <c r="I253" s="103">
        <v>45225</v>
      </c>
      <c r="J253" s="102" t="s">
        <v>139</v>
      </c>
      <c r="K253" s="104">
        <f t="shared" si="58"/>
        <v>30.582000000000001</v>
      </c>
      <c r="L253" s="104">
        <f t="shared" si="69"/>
        <v>0</v>
      </c>
      <c r="M253" s="104">
        <v>0</v>
      </c>
      <c r="N253" s="105">
        <v>0</v>
      </c>
      <c r="O253" s="106">
        <f t="shared" si="67"/>
        <v>0</v>
      </c>
      <c r="P253" s="104">
        <v>0</v>
      </c>
      <c r="Q253" s="106">
        <f t="shared" si="68"/>
        <v>1</v>
      </c>
      <c r="R253" s="104">
        <v>30.582000000000001</v>
      </c>
      <c r="S253" s="104">
        <v>0</v>
      </c>
      <c r="T253" s="107">
        <f t="shared" si="62"/>
        <v>30.582000000000001</v>
      </c>
    </row>
    <row r="254" spans="1:20" s="68" customFormat="1" ht="69" outlineLevel="1" x14ac:dyDescent="0.3">
      <c r="A254" s="98" t="s">
        <v>968</v>
      </c>
      <c r="B254" s="99" t="s">
        <v>975</v>
      </c>
      <c r="C254" s="100" t="s">
        <v>365</v>
      </c>
      <c r="D254" s="101" t="s">
        <v>639</v>
      </c>
      <c r="E254" s="102" t="s">
        <v>636</v>
      </c>
      <c r="F254" s="101" t="s">
        <v>128</v>
      </c>
      <c r="G254" s="101" t="s">
        <v>137</v>
      </c>
      <c r="H254" s="103">
        <v>45232</v>
      </c>
      <c r="I254" s="103">
        <v>45233</v>
      </c>
      <c r="J254" s="102" t="s">
        <v>235</v>
      </c>
      <c r="K254" s="104">
        <f t="shared" si="58"/>
        <v>128.65600000000001</v>
      </c>
      <c r="L254" s="104">
        <f t="shared" si="69"/>
        <v>155.749</v>
      </c>
      <c r="M254" s="104">
        <v>155.749</v>
      </c>
      <c r="N254" s="105">
        <v>0</v>
      </c>
      <c r="O254" s="106">
        <f t="shared" si="67"/>
        <v>1</v>
      </c>
      <c r="P254" s="104">
        <v>32.351999999999997</v>
      </c>
      <c r="Q254" s="106">
        <f t="shared" si="68"/>
        <v>2</v>
      </c>
      <c r="R254" s="104">
        <v>69.210999999999999</v>
      </c>
      <c r="S254" s="104">
        <v>0</v>
      </c>
      <c r="T254" s="107">
        <f t="shared" si="62"/>
        <v>257.31200000000001</v>
      </c>
    </row>
    <row r="255" spans="1:20" s="68" customFormat="1" ht="69" outlineLevel="1" x14ac:dyDescent="0.3">
      <c r="A255" s="98" t="s">
        <v>968</v>
      </c>
      <c r="B255" s="99" t="s">
        <v>976</v>
      </c>
      <c r="C255" s="100" t="s">
        <v>365</v>
      </c>
      <c r="D255" s="101" t="s">
        <v>640</v>
      </c>
      <c r="E255" s="102" t="s">
        <v>641</v>
      </c>
      <c r="F255" s="101" t="s">
        <v>128</v>
      </c>
      <c r="G255" s="101" t="s">
        <v>137</v>
      </c>
      <c r="H255" s="103">
        <v>45264</v>
      </c>
      <c r="I255" s="103">
        <v>45267</v>
      </c>
      <c r="J255" s="102" t="s">
        <v>115</v>
      </c>
      <c r="K255" s="104">
        <f t="shared" si="58"/>
        <v>165.37774999999999</v>
      </c>
      <c r="L255" s="104">
        <f t="shared" si="69"/>
        <v>280.58600000000001</v>
      </c>
      <c r="M255" s="104">
        <v>280.58600000000001</v>
      </c>
      <c r="N255" s="105">
        <v>0</v>
      </c>
      <c r="O255" s="106">
        <f t="shared" si="67"/>
        <v>3</v>
      </c>
      <c r="P255" s="104">
        <v>183.02799999999999</v>
      </c>
      <c r="Q255" s="106">
        <f t="shared" si="68"/>
        <v>4</v>
      </c>
      <c r="R255" s="104">
        <v>197.89699999999999</v>
      </c>
      <c r="S255" s="104">
        <v>0</v>
      </c>
      <c r="T255" s="107">
        <f t="shared" si="62"/>
        <v>661.51099999999997</v>
      </c>
    </row>
    <row r="256" spans="1:20" s="68" customFormat="1" ht="69" outlineLevel="1" x14ac:dyDescent="0.3">
      <c r="A256" s="98" t="s">
        <v>968</v>
      </c>
      <c r="B256" s="99" t="s">
        <v>977</v>
      </c>
      <c r="C256" s="100" t="s">
        <v>365</v>
      </c>
      <c r="D256" s="101" t="s">
        <v>640</v>
      </c>
      <c r="E256" s="102" t="s">
        <v>642</v>
      </c>
      <c r="F256" s="101" t="s">
        <v>128</v>
      </c>
      <c r="G256" s="101" t="s">
        <v>137</v>
      </c>
      <c r="H256" s="103">
        <v>45264</v>
      </c>
      <c r="I256" s="103">
        <v>45267</v>
      </c>
      <c r="J256" s="102" t="s">
        <v>115</v>
      </c>
      <c r="K256" s="104">
        <f t="shared" si="58"/>
        <v>135.66974999999999</v>
      </c>
      <c r="L256" s="104">
        <f t="shared" si="69"/>
        <v>161.75399999999999</v>
      </c>
      <c r="M256" s="104">
        <v>161.75399999999999</v>
      </c>
      <c r="N256" s="105">
        <v>0</v>
      </c>
      <c r="O256" s="106">
        <f t="shared" si="67"/>
        <v>3</v>
      </c>
      <c r="P256" s="104">
        <v>183.02799999999999</v>
      </c>
      <c r="Q256" s="106">
        <f t="shared" si="68"/>
        <v>4</v>
      </c>
      <c r="R256" s="104">
        <v>197.89699999999999</v>
      </c>
      <c r="S256" s="104">
        <v>0</v>
      </c>
      <c r="T256" s="107">
        <f t="shared" si="62"/>
        <v>542.67899999999997</v>
      </c>
    </row>
    <row r="257" spans="1:20" s="68" customFormat="1" ht="86.25" outlineLevel="1" x14ac:dyDescent="0.3">
      <c r="A257" s="98" t="s">
        <v>968</v>
      </c>
      <c r="B257" s="99" t="s">
        <v>978</v>
      </c>
      <c r="C257" s="100" t="s">
        <v>365</v>
      </c>
      <c r="D257" s="101" t="s">
        <v>643</v>
      </c>
      <c r="E257" s="102" t="s">
        <v>337</v>
      </c>
      <c r="F257" s="101" t="s">
        <v>128</v>
      </c>
      <c r="G257" s="101" t="s">
        <v>137</v>
      </c>
      <c r="H257" s="103">
        <v>45258</v>
      </c>
      <c r="I257" s="103">
        <v>45261</v>
      </c>
      <c r="J257" s="102" t="s">
        <v>139</v>
      </c>
      <c r="K257" s="104">
        <f t="shared" si="58"/>
        <v>30.62725</v>
      </c>
      <c r="L257" s="104">
        <f t="shared" si="69"/>
        <v>0</v>
      </c>
      <c r="M257" s="104">
        <v>0</v>
      </c>
      <c r="N257" s="105">
        <v>0</v>
      </c>
      <c r="O257" s="106">
        <f t="shared" si="67"/>
        <v>3</v>
      </c>
      <c r="P257" s="104">
        <v>0</v>
      </c>
      <c r="Q257" s="106">
        <f t="shared" si="68"/>
        <v>4</v>
      </c>
      <c r="R257" s="104">
        <v>122.509</v>
      </c>
      <c r="S257" s="104">
        <v>0</v>
      </c>
      <c r="T257" s="107">
        <f t="shared" si="62"/>
        <v>122.509</v>
      </c>
    </row>
    <row r="258" spans="1:20" s="68" customFormat="1" ht="138" outlineLevel="1" x14ac:dyDescent="0.3">
      <c r="A258" s="98" t="s">
        <v>968</v>
      </c>
      <c r="B258" s="99" t="s">
        <v>979</v>
      </c>
      <c r="C258" s="100" t="s">
        <v>365</v>
      </c>
      <c r="D258" s="101" t="s">
        <v>643</v>
      </c>
      <c r="E258" s="102" t="s">
        <v>644</v>
      </c>
      <c r="F258" s="101" t="s">
        <v>128</v>
      </c>
      <c r="G258" s="101" t="s">
        <v>137</v>
      </c>
      <c r="H258" s="103">
        <v>45258</v>
      </c>
      <c r="I258" s="103">
        <v>45261</v>
      </c>
      <c r="J258" s="102" t="s">
        <v>139</v>
      </c>
      <c r="K258" s="104">
        <f t="shared" si="58"/>
        <v>30.62725</v>
      </c>
      <c r="L258" s="104">
        <f t="shared" si="69"/>
        <v>0</v>
      </c>
      <c r="M258" s="104">
        <v>0</v>
      </c>
      <c r="N258" s="105">
        <v>0</v>
      </c>
      <c r="O258" s="106">
        <f t="shared" si="67"/>
        <v>3</v>
      </c>
      <c r="P258" s="104">
        <v>0</v>
      </c>
      <c r="Q258" s="106">
        <f t="shared" si="68"/>
        <v>4</v>
      </c>
      <c r="R258" s="104">
        <v>122.509</v>
      </c>
      <c r="S258" s="104">
        <v>0</v>
      </c>
      <c r="T258" s="107">
        <f t="shared" si="62"/>
        <v>122.509</v>
      </c>
    </row>
    <row r="259" spans="1:20" s="68" customFormat="1" ht="138" outlineLevel="1" x14ac:dyDescent="0.3">
      <c r="A259" s="98" t="s">
        <v>968</v>
      </c>
      <c r="B259" s="99" t="s">
        <v>980</v>
      </c>
      <c r="C259" s="100" t="s">
        <v>365</v>
      </c>
      <c r="D259" s="101" t="s">
        <v>643</v>
      </c>
      <c r="E259" s="102" t="s">
        <v>645</v>
      </c>
      <c r="F259" s="101" t="s">
        <v>128</v>
      </c>
      <c r="G259" s="101" t="s">
        <v>137</v>
      </c>
      <c r="H259" s="103">
        <v>45258</v>
      </c>
      <c r="I259" s="103">
        <v>45261</v>
      </c>
      <c r="J259" s="102" t="s">
        <v>139</v>
      </c>
      <c r="K259" s="104">
        <f t="shared" si="58"/>
        <v>30.62725</v>
      </c>
      <c r="L259" s="104">
        <f t="shared" si="69"/>
        <v>0</v>
      </c>
      <c r="M259" s="104">
        <v>0</v>
      </c>
      <c r="N259" s="105">
        <v>0</v>
      </c>
      <c r="O259" s="106">
        <f t="shared" si="67"/>
        <v>3</v>
      </c>
      <c r="P259" s="104">
        <v>0</v>
      </c>
      <c r="Q259" s="106">
        <f t="shared" si="68"/>
        <v>4</v>
      </c>
      <c r="R259" s="104">
        <v>122.509</v>
      </c>
      <c r="S259" s="104">
        <v>0</v>
      </c>
      <c r="T259" s="107">
        <f t="shared" si="62"/>
        <v>122.509</v>
      </c>
    </row>
    <row r="260" spans="1:20" s="68" customFormat="1" ht="138" outlineLevel="1" x14ac:dyDescent="0.3">
      <c r="A260" s="98" t="s">
        <v>968</v>
      </c>
      <c r="B260" s="99" t="s">
        <v>981</v>
      </c>
      <c r="C260" s="100" t="s">
        <v>365</v>
      </c>
      <c r="D260" s="101" t="s">
        <v>643</v>
      </c>
      <c r="E260" s="102" t="s">
        <v>646</v>
      </c>
      <c r="F260" s="101" t="s">
        <v>128</v>
      </c>
      <c r="G260" s="101" t="s">
        <v>137</v>
      </c>
      <c r="H260" s="103">
        <v>45258</v>
      </c>
      <c r="I260" s="103">
        <v>45261</v>
      </c>
      <c r="J260" s="102" t="s">
        <v>139</v>
      </c>
      <c r="K260" s="104">
        <f t="shared" si="58"/>
        <v>30.62725</v>
      </c>
      <c r="L260" s="104">
        <f t="shared" si="69"/>
        <v>0</v>
      </c>
      <c r="M260" s="104">
        <v>0</v>
      </c>
      <c r="N260" s="105">
        <v>0</v>
      </c>
      <c r="O260" s="106">
        <f t="shared" si="67"/>
        <v>3</v>
      </c>
      <c r="P260" s="104">
        <v>0</v>
      </c>
      <c r="Q260" s="106">
        <f t="shared" si="68"/>
        <v>4</v>
      </c>
      <c r="R260" s="104">
        <v>122.509</v>
      </c>
      <c r="S260" s="104">
        <v>0</v>
      </c>
      <c r="T260" s="107">
        <f t="shared" si="62"/>
        <v>122.509</v>
      </c>
    </row>
    <row r="261" spans="1:20" s="68" customFormat="1" ht="103.5" outlineLevel="1" x14ac:dyDescent="0.3">
      <c r="A261" s="98" t="s">
        <v>968</v>
      </c>
      <c r="B261" s="99" t="s">
        <v>982</v>
      </c>
      <c r="C261" s="100" t="s">
        <v>365</v>
      </c>
      <c r="D261" s="101" t="s">
        <v>647</v>
      </c>
      <c r="E261" s="102" t="s">
        <v>648</v>
      </c>
      <c r="F261" s="101" t="s">
        <v>128</v>
      </c>
      <c r="G261" s="101" t="s">
        <v>137</v>
      </c>
      <c r="H261" s="103">
        <v>45258</v>
      </c>
      <c r="I261" s="103">
        <v>45261</v>
      </c>
      <c r="J261" s="102" t="s">
        <v>109</v>
      </c>
      <c r="K261" s="104">
        <f t="shared" si="58"/>
        <v>107.95050000000001</v>
      </c>
      <c r="L261" s="104">
        <f t="shared" si="69"/>
        <v>0</v>
      </c>
      <c r="M261" s="104">
        <v>0</v>
      </c>
      <c r="N261" s="105">
        <v>0</v>
      </c>
      <c r="O261" s="106">
        <f t="shared" si="67"/>
        <v>3</v>
      </c>
      <c r="P261" s="104">
        <v>185.05799999999999</v>
      </c>
      <c r="Q261" s="106">
        <f t="shared" si="68"/>
        <v>4</v>
      </c>
      <c r="R261" s="104">
        <v>246.744</v>
      </c>
      <c r="S261" s="104">
        <v>0</v>
      </c>
      <c r="T261" s="107">
        <f t="shared" si="62"/>
        <v>431.80200000000002</v>
      </c>
    </row>
    <row r="262" spans="1:20" s="68" customFormat="1" ht="86.25" outlineLevel="1" x14ac:dyDescent="0.3">
      <c r="A262" s="98" t="s">
        <v>968</v>
      </c>
      <c r="B262" s="99" t="s">
        <v>983</v>
      </c>
      <c r="C262" s="100" t="s">
        <v>365</v>
      </c>
      <c r="D262" s="101" t="s">
        <v>647</v>
      </c>
      <c r="E262" s="102" t="s">
        <v>649</v>
      </c>
      <c r="F262" s="101" t="s">
        <v>128</v>
      </c>
      <c r="G262" s="101" t="s">
        <v>137</v>
      </c>
      <c r="H262" s="103">
        <v>45258</v>
      </c>
      <c r="I262" s="103">
        <v>45261</v>
      </c>
      <c r="J262" s="102" t="s">
        <v>109</v>
      </c>
      <c r="K262" s="104">
        <f t="shared" si="58"/>
        <v>107.95050000000001</v>
      </c>
      <c r="L262" s="104">
        <f t="shared" si="69"/>
        <v>0</v>
      </c>
      <c r="M262" s="104">
        <v>0</v>
      </c>
      <c r="N262" s="105">
        <v>0</v>
      </c>
      <c r="O262" s="106">
        <f t="shared" si="67"/>
        <v>3</v>
      </c>
      <c r="P262" s="104">
        <v>185.05799999999999</v>
      </c>
      <c r="Q262" s="106">
        <f t="shared" si="68"/>
        <v>4</v>
      </c>
      <c r="R262" s="104">
        <v>246.744</v>
      </c>
      <c r="S262" s="104">
        <v>0</v>
      </c>
      <c r="T262" s="107">
        <f t="shared" si="62"/>
        <v>431.80200000000002</v>
      </c>
    </row>
    <row r="263" spans="1:20" s="68" customFormat="1" ht="69" outlineLevel="1" x14ac:dyDescent="0.3">
      <c r="A263" s="98" t="s">
        <v>968</v>
      </c>
      <c r="B263" s="99" t="s">
        <v>984</v>
      </c>
      <c r="C263" s="100" t="s">
        <v>365</v>
      </c>
      <c r="D263" s="101" t="s">
        <v>650</v>
      </c>
      <c r="E263" s="102" t="s">
        <v>636</v>
      </c>
      <c r="F263" s="101" t="s">
        <v>128</v>
      </c>
      <c r="G263" s="101" t="s">
        <v>137</v>
      </c>
      <c r="H263" s="103">
        <v>45263</v>
      </c>
      <c r="I263" s="103">
        <v>45265</v>
      </c>
      <c r="J263" s="102" t="s">
        <v>415</v>
      </c>
      <c r="K263" s="104">
        <f t="shared" si="58"/>
        <v>159.75666666666666</v>
      </c>
      <c r="L263" s="104">
        <f t="shared" si="69"/>
        <v>159.02000000000001</v>
      </c>
      <c r="M263" s="104">
        <v>159.02000000000001</v>
      </c>
      <c r="N263" s="105">
        <v>0</v>
      </c>
      <c r="O263" s="106">
        <f t="shared" si="67"/>
        <v>2</v>
      </c>
      <c r="P263" s="104">
        <v>167.01900000000001</v>
      </c>
      <c r="Q263" s="106">
        <f t="shared" si="68"/>
        <v>3</v>
      </c>
      <c r="R263" s="104">
        <v>153.23099999999999</v>
      </c>
      <c r="S263" s="104">
        <v>0</v>
      </c>
      <c r="T263" s="107">
        <f t="shared" si="62"/>
        <v>479.27</v>
      </c>
    </row>
    <row r="264" spans="1:20" s="68" customFormat="1" ht="69" outlineLevel="1" x14ac:dyDescent="0.3">
      <c r="A264" s="98" t="s">
        <v>968</v>
      </c>
      <c r="B264" s="99" t="s">
        <v>985</v>
      </c>
      <c r="C264" s="100" t="s">
        <v>365</v>
      </c>
      <c r="D264" s="101" t="s">
        <v>650</v>
      </c>
      <c r="E264" s="102" t="s">
        <v>336</v>
      </c>
      <c r="F264" s="101" t="s">
        <v>128</v>
      </c>
      <c r="G264" s="101" t="s">
        <v>137</v>
      </c>
      <c r="H264" s="103">
        <v>45263</v>
      </c>
      <c r="I264" s="103">
        <v>45265</v>
      </c>
      <c r="J264" s="102" t="s">
        <v>415</v>
      </c>
      <c r="K264" s="104">
        <f t="shared" si="58"/>
        <v>169.84233333333333</v>
      </c>
      <c r="L264" s="104">
        <f t="shared" si="69"/>
        <v>159.02000000000001</v>
      </c>
      <c r="M264" s="104">
        <v>159.02000000000001</v>
      </c>
      <c r="N264" s="105">
        <v>0</v>
      </c>
      <c r="O264" s="106">
        <f t="shared" si="67"/>
        <v>2</v>
      </c>
      <c r="P264" s="104">
        <v>167.01900000000001</v>
      </c>
      <c r="Q264" s="106">
        <f t="shared" si="68"/>
        <v>3</v>
      </c>
      <c r="R264" s="104">
        <v>153.23099999999999</v>
      </c>
      <c r="S264" s="104">
        <v>30.257000000000001</v>
      </c>
      <c r="T264" s="107">
        <f t="shared" si="62"/>
        <v>509.52699999999999</v>
      </c>
    </row>
    <row r="265" spans="1:20" s="97" customFormat="1" ht="17.25" x14ac:dyDescent="0.3">
      <c r="A265" s="90" t="s">
        <v>986</v>
      </c>
      <c r="B265" s="109"/>
      <c r="C265" s="100"/>
      <c r="D265" s="110"/>
      <c r="E265" s="111"/>
      <c r="F265" s="110"/>
      <c r="G265" s="110"/>
      <c r="H265" s="112"/>
      <c r="I265" s="112"/>
      <c r="J265" s="111"/>
      <c r="K265" s="107">
        <f t="shared" si="58"/>
        <v>38.449828571428576</v>
      </c>
      <c r="L265" s="107">
        <f>SUM(L266:L273)</f>
        <v>518.82600000000002</v>
      </c>
      <c r="M265" s="107">
        <f t="shared" ref="M265:S265" si="70">SUM(M266:M273)</f>
        <v>518.82600000000002</v>
      </c>
      <c r="N265" s="107">
        <f t="shared" si="70"/>
        <v>0</v>
      </c>
      <c r="O265" s="113">
        <f t="shared" si="70"/>
        <v>62</v>
      </c>
      <c r="P265" s="107">
        <f>SUM(P266:P273)</f>
        <v>224.13</v>
      </c>
      <c r="Q265" s="113">
        <f t="shared" si="70"/>
        <v>70</v>
      </c>
      <c r="R265" s="107">
        <f t="shared" si="70"/>
        <v>1759.1179999999999</v>
      </c>
      <c r="S265" s="107">
        <f t="shared" si="70"/>
        <v>189.41399999999999</v>
      </c>
      <c r="T265" s="107">
        <f t="shared" si="62"/>
        <v>2691.4880000000003</v>
      </c>
    </row>
    <row r="266" spans="1:20" s="68" customFormat="1" ht="69" outlineLevel="1" x14ac:dyDescent="0.3">
      <c r="A266" s="98" t="s">
        <v>986</v>
      </c>
      <c r="B266" s="99" t="s">
        <v>75</v>
      </c>
      <c r="C266" s="100" t="s">
        <v>365</v>
      </c>
      <c r="D266" s="101" t="s">
        <v>214</v>
      </c>
      <c r="E266" s="102" t="s">
        <v>215</v>
      </c>
      <c r="F266" s="101" t="s">
        <v>128</v>
      </c>
      <c r="G266" s="101" t="s">
        <v>137</v>
      </c>
      <c r="H266" s="103">
        <v>45202</v>
      </c>
      <c r="I266" s="103">
        <v>45211</v>
      </c>
      <c r="J266" s="102" t="s">
        <v>217</v>
      </c>
      <c r="K266" s="104">
        <f t="shared" si="58"/>
        <v>38.179199999999994</v>
      </c>
      <c r="L266" s="104">
        <f t="shared" si="69"/>
        <v>0</v>
      </c>
      <c r="M266" s="104">
        <v>0</v>
      </c>
      <c r="N266" s="105">
        <v>0</v>
      </c>
      <c r="O266" s="106">
        <f t="shared" ref="O266:O273" si="71">I266-H266</f>
        <v>9</v>
      </c>
      <c r="P266" s="104">
        <v>0</v>
      </c>
      <c r="Q266" s="106">
        <f t="shared" ref="Q266:Q273" si="72">I266-H266+1</f>
        <v>10</v>
      </c>
      <c r="R266" s="104">
        <v>318.654</v>
      </c>
      <c r="S266" s="104">
        <v>63.137999999999998</v>
      </c>
      <c r="T266" s="107">
        <f t="shared" si="62"/>
        <v>381.79199999999997</v>
      </c>
    </row>
    <row r="267" spans="1:20" s="68" customFormat="1" ht="69" outlineLevel="1" x14ac:dyDescent="0.3">
      <c r="A267" s="98" t="s">
        <v>986</v>
      </c>
      <c r="B267" s="99" t="s">
        <v>76</v>
      </c>
      <c r="C267" s="100" t="s">
        <v>365</v>
      </c>
      <c r="D267" s="101" t="s">
        <v>214</v>
      </c>
      <c r="E267" s="102" t="s">
        <v>216</v>
      </c>
      <c r="F267" s="101" t="s">
        <v>128</v>
      </c>
      <c r="G267" s="101" t="s">
        <v>137</v>
      </c>
      <c r="H267" s="103">
        <v>45202</v>
      </c>
      <c r="I267" s="103">
        <v>45211</v>
      </c>
      <c r="J267" s="102" t="s">
        <v>217</v>
      </c>
      <c r="K267" s="104">
        <f t="shared" ref="K267:K330" si="73">T267/Q267</f>
        <v>38.179199999999994</v>
      </c>
      <c r="L267" s="104">
        <f t="shared" si="69"/>
        <v>0</v>
      </c>
      <c r="M267" s="104">
        <v>0</v>
      </c>
      <c r="N267" s="105">
        <v>0</v>
      </c>
      <c r="O267" s="106">
        <f t="shared" si="71"/>
        <v>9</v>
      </c>
      <c r="P267" s="104">
        <v>0</v>
      </c>
      <c r="Q267" s="106">
        <f t="shared" si="72"/>
        <v>10</v>
      </c>
      <c r="R267" s="104">
        <v>318.654</v>
      </c>
      <c r="S267" s="104">
        <v>63.137999999999998</v>
      </c>
      <c r="T267" s="107">
        <f t="shared" si="62"/>
        <v>381.79199999999997</v>
      </c>
    </row>
    <row r="268" spans="1:20" s="68" customFormat="1" ht="69" outlineLevel="1" x14ac:dyDescent="0.3">
      <c r="A268" s="98" t="s">
        <v>986</v>
      </c>
      <c r="B268" s="99" t="s">
        <v>77</v>
      </c>
      <c r="C268" s="100" t="s">
        <v>365</v>
      </c>
      <c r="D268" s="101" t="s">
        <v>218</v>
      </c>
      <c r="E268" s="102" t="s">
        <v>219</v>
      </c>
      <c r="F268" s="101" t="s">
        <v>128</v>
      </c>
      <c r="G268" s="101" t="s">
        <v>137</v>
      </c>
      <c r="H268" s="103">
        <v>45202</v>
      </c>
      <c r="I268" s="103">
        <v>45211</v>
      </c>
      <c r="J268" s="102" t="s">
        <v>217</v>
      </c>
      <c r="K268" s="104">
        <f t="shared" si="73"/>
        <v>38.179199999999994</v>
      </c>
      <c r="L268" s="104">
        <f t="shared" si="69"/>
        <v>0</v>
      </c>
      <c r="M268" s="104">
        <v>0</v>
      </c>
      <c r="N268" s="105">
        <v>0</v>
      </c>
      <c r="O268" s="106">
        <f t="shared" si="71"/>
        <v>9</v>
      </c>
      <c r="P268" s="104">
        <v>0</v>
      </c>
      <c r="Q268" s="106">
        <f t="shared" si="72"/>
        <v>10</v>
      </c>
      <c r="R268" s="104">
        <v>318.654</v>
      </c>
      <c r="S268" s="104">
        <v>63.137999999999998</v>
      </c>
      <c r="T268" s="107">
        <f t="shared" si="62"/>
        <v>381.79199999999997</v>
      </c>
    </row>
    <row r="269" spans="1:20" s="68" customFormat="1" ht="51.75" outlineLevel="1" x14ac:dyDescent="0.3">
      <c r="A269" s="98" t="s">
        <v>986</v>
      </c>
      <c r="B269" s="99" t="s">
        <v>78</v>
      </c>
      <c r="C269" s="100" t="s">
        <v>365</v>
      </c>
      <c r="D269" s="101" t="s">
        <v>651</v>
      </c>
      <c r="E269" s="102" t="s">
        <v>338</v>
      </c>
      <c r="F269" s="101" t="s">
        <v>128</v>
      </c>
      <c r="G269" s="101" t="s">
        <v>137</v>
      </c>
      <c r="H269" s="103">
        <v>45202</v>
      </c>
      <c r="I269" s="103">
        <v>45211</v>
      </c>
      <c r="J269" s="102" t="s">
        <v>139</v>
      </c>
      <c r="K269" s="104">
        <f t="shared" si="73"/>
        <v>24.180399999999999</v>
      </c>
      <c r="L269" s="104">
        <f t="shared" si="69"/>
        <v>0</v>
      </c>
      <c r="M269" s="104">
        <v>0</v>
      </c>
      <c r="N269" s="105">
        <v>0</v>
      </c>
      <c r="O269" s="106">
        <f t="shared" si="71"/>
        <v>9</v>
      </c>
      <c r="P269" s="104">
        <v>74.709999999999994</v>
      </c>
      <c r="Q269" s="106">
        <f t="shared" si="72"/>
        <v>10</v>
      </c>
      <c r="R269" s="104">
        <v>167.09399999999999</v>
      </c>
      <c r="S269" s="104">
        <v>0</v>
      </c>
      <c r="T269" s="107">
        <f t="shared" si="62"/>
        <v>241.80399999999997</v>
      </c>
    </row>
    <row r="270" spans="1:20" s="68" customFormat="1" ht="51.75" outlineLevel="1" x14ac:dyDescent="0.3">
      <c r="A270" s="98" t="s">
        <v>986</v>
      </c>
      <c r="B270" s="99" t="s">
        <v>79</v>
      </c>
      <c r="C270" s="100" t="s">
        <v>365</v>
      </c>
      <c r="D270" s="101" t="s">
        <v>651</v>
      </c>
      <c r="E270" s="102" t="s">
        <v>243</v>
      </c>
      <c r="F270" s="101" t="s">
        <v>128</v>
      </c>
      <c r="G270" s="101" t="s">
        <v>137</v>
      </c>
      <c r="H270" s="103">
        <v>45202</v>
      </c>
      <c r="I270" s="103">
        <v>45211</v>
      </c>
      <c r="J270" s="102" t="s">
        <v>139</v>
      </c>
      <c r="K270" s="104">
        <f t="shared" si="73"/>
        <v>24.180399999999999</v>
      </c>
      <c r="L270" s="104">
        <f t="shared" si="69"/>
        <v>0</v>
      </c>
      <c r="M270" s="104">
        <v>0</v>
      </c>
      <c r="N270" s="105">
        <v>0</v>
      </c>
      <c r="O270" s="106">
        <f t="shared" si="71"/>
        <v>9</v>
      </c>
      <c r="P270" s="104">
        <v>74.709999999999994</v>
      </c>
      <c r="Q270" s="106">
        <f t="shared" si="72"/>
        <v>10</v>
      </c>
      <c r="R270" s="104">
        <v>167.09399999999999</v>
      </c>
      <c r="S270" s="104">
        <v>0</v>
      </c>
      <c r="T270" s="107">
        <f t="shared" si="62"/>
        <v>241.80399999999997</v>
      </c>
    </row>
    <row r="271" spans="1:20" s="68" customFormat="1" ht="51.75" outlineLevel="1" x14ac:dyDescent="0.3">
      <c r="A271" s="98" t="s">
        <v>986</v>
      </c>
      <c r="B271" s="99" t="s">
        <v>987</v>
      </c>
      <c r="C271" s="100" t="s">
        <v>365</v>
      </c>
      <c r="D271" s="101" t="s">
        <v>651</v>
      </c>
      <c r="E271" s="102" t="s">
        <v>652</v>
      </c>
      <c r="F271" s="101" t="s">
        <v>128</v>
      </c>
      <c r="G271" s="101" t="s">
        <v>137</v>
      </c>
      <c r="H271" s="103">
        <v>45202</v>
      </c>
      <c r="I271" s="103">
        <v>45211</v>
      </c>
      <c r="J271" s="102" t="s">
        <v>139</v>
      </c>
      <c r="K271" s="104">
        <f t="shared" si="73"/>
        <v>24.180399999999999</v>
      </c>
      <c r="L271" s="104">
        <f t="shared" si="69"/>
        <v>0</v>
      </c>
      <c r="M271" s="104">
        <v>0</v>
      </c>
      <c r="N271" s="105">
        <v>0</v>
      </c>
      <c r="O271" s="106">
        <f t="shared" si="71"/>
        <v>9</v>
      </c>
      <c r="P271" s="104">
        <v>74.709999999999994</v>
      </c>
      <c r="Q271" s="106">
        <f t="shared" si="72"/>
        <v>10</v>
      </c>
      <c r="R271" s="104">
        <v>167.09399999999999</v>
      </c>
      <c r="S271" s="104">
        <v>0</v>
      </c>
      <c r="T271" s="107">
        <f t="shared" si="62"/>
        <v>241.80399999999997</v>
      </c>
    </row>
    <row r="272" spans="1:20" s="68" customFormat="1" ht="51.75" outlineLevel="1" x14ac:dyDescent="0.3">
      <c r="A272" s="98" t="s">
        <v>986</v>
      </c>
      <c r="B272" s="99" t="s">
        <v>988</v>
      </c>
      <c r="C272" s="100" t="s">
        <v>365</v>
      </c>
      <c r="D272" s="101" t="s">
        <v>653</v>
      </c>
      <c r="E272" s="102" t="s">
        <v>338</v>
      </c>
      <c r="F272" s="101" t="s">
        <v>128</v>
      </c>
      <c r="G272" s="101" t="s">
        <v>137</v>
      </c>
      <c r="H272" s="103">
        <v>45265</v>
      </c>
      <c r="I272" s="103">
        <v>45269</v>
      </c>
      <c r="J272" s="102" t="s">
        <v>116</v>
      </c>
      <c r="K272" s="104">
        <f t="shared" si="73"/>
        <v>82.070000000000007</v>
      </c>
      <c r="L272" s="104">
        <f t="shared" si="69"/>
        <v>259.41300000000001</v>
      </c>
      <c r="M272" s="104">
        <v>259.41300000000001</v>
      </c>
      <c r="N272" s="105">
        <v>0</v>
      </c>
      <c r="O272" s="106">
        <f t="shared" si="71"/>
        <v>4</v>
      </c>
      <c r="P272" s="104">
        <v>0</v>
      </c>
      <c r="Q272" s="106">
        <f t="shared" si="72"/>
        <v>5</v>
      </c>
      <c r="R272" s="104">
        <v>150.93700000000001</v>
      </c>
      <c r="S272" s="104">
        <v>0</v>
      </c>
      <c r="T272" s="107">
        <f t="shared" si="62"/>
        <v>410.35</v>
      </c>
    </row>
    <row r="273" spans="1:20" s="68" customFormat="1" ht="69" outlineLevel="1" x14ac:dyDescent="0.3">
      <c r="A273" s="98" t="s">
        <v>986</v>
      </c>
      <c r="B273" s="99" t="s">
        <v>989</v>
      </c>
      <c r="C273" s="100" t="s">
        <v>365</v>
      </c>
      <c r="D273" s="101" t="s">
        <v>653</v>
      </c>
      <c r="E273" s="102" t="s">
        <v>654</v>
      </c>
      <c r="F273" s="101" t="s">
        <v>128</v>
      </c>
      <c r="G273" s="101" t="s">
        <v>137</v>
      </c>
      <c r="H273" s="103">
        <v>45265</v>
      </c>
      <c r="I273" s="103">
        <v>45269</v>
      </c>
      <c r="J273" s="102" t="s">
        <v>116</v>
      </c>
      <c r="K273" s="104">
        <f t="shared" si="73"/>
        <v>82.070000000000007</v>
      </c>
      <c r="L273" s="104">
        <f t="shared" si="69"/>
        <v>259.41300000000001</v>
      </c>
      <c r="M273" s="104">
        <v>259.41300000000001</v>
      </c>
      <c r="N273" s="105">
        <v>0</v>
      </c>
      <c r="O273" s="106">
        <f t="shared" si="71"/>
        <v>4</v>
      </c>
      <c r="P273" s="104">
        <v>0</v>
      </c>
      <c r="Q273" s="106">
        <f t="shared" si="72"/>
        <v>5</v>
      </c>
      <c r="R273" s="104">
        <v>150.93700000000001</v>
      </c>
      <c r="S273" s="104">
        <v>0</v>
      </c>
      <c r="T273" s="107">
        <f t="shared" si="62"/>
        <v>410.35</v>
      </c>
    </row>
    <row r="274" spans="1:20" s="97" customFormat="1" ht="17.25" x14ac:dyDescent="0.3">
      <c r="A274" s="90" t="s">
        <v>990</v>
      </c>
      <c r="B274" s="109"/>
      <c r="C274" s="100"/>
      <c r="D274" s="110"/>
      <c r="E274" s="111"/>
      <c r="F274" s="110"/>
      <c r="G274" s="110"/>
      <c r="H274" s="112"/>
      <c r="I274" s="112"/>
      <c r="J274" s="111"/>
      <c r="K274" s="107">
        <f t="shared" si="73"/>
        <v>73.076244897959185</v>
      </c>
      <c r="L274" s="107">
        <f>SUM(L275:L286)</f>
        <v>1144.768</v>
      </c>
      <c r="M274" s="107">
        <f t="shared" ref="M274:S274" si="74">SUM(M275:M286)</f>
        <v>1144.768</v>
      </c>
      <c r="N274" s="107">
        <f t="shared" si="74"/>
        <v>0</v>
      </c>
      <c r="O274" s="113">
        <f t="shared" si="74"/>
        <v>37</v>
      </c>
      <c r="P274" s="107">
        <f>SUM(P275:P286)</f>
        <v>921.99099999999999</v>
      </c>
      <c r="Q274" s="113">
        <f t="shared" si="74"/>
        <v>49</v>
      </c>
      <c r="R274" s="107">
        <f t="shared" si="74"/>
        <v>1481.883</v>
      </c>
      <c r="S274" s="107">
        <f t="shared" si="74"/>
        <v>32.094000000000001</v>
      </c>
      <c r="T274" s="107">
        <f t="shared" si="62"/>
        <v>3580.7359999999999</v>
      </c>
    </row>
    <row r="275" spans="1:20" s="68" customFormat="1" ht="155.25" outlineLevel="1" x14ac:dyDescent="0.3">
      <c r="A275" s="98" t="s">
        <v>990</v>
      </c>
      <c r="B275" s="99" t="s">
        <v>129</v>
      </c>
      <c r="C275" s="100" t="s">
        <v>365</v>
      </c>
      <c r="D275" s="101" t="s">
        <v>655</v>
      </c>
      <c r="E275" s="102" t="s">
        <v>223</v>
      </c>
      <c r="F275" s="101" t="s">
        <v>128</v>
      </c>
      <c r="G275" s="101" t="s">
        <v>137</v>
      </c>
      <c r="H275" s="103">
        <v>45200</v>
      </c>
      <c r="I275" s="103">
        <v>45203</v>
      </c>
      <c r="J275" s="102" t="s">
        <v>115</v>
      </c>
      <c r="K275" s="104">
        <f t="shared" si="73"/>
        <v>51.1755</v>
      </c>
      <c r="L275" s="104">
        <f t="shared" si="69"/>
        <v>0</v>
      </c>
      <c r="M275" s="104">
        <v>0</v>
      </c>
      <c r="N275" s="105">
        <v>0</v>
      </c>
      <c r="O275" s="106">
        <f t="shared" ref="O275:O286" si="75">I275-H275</f>
        <v>3</v>
      </c>
      <c r="P275" s="104">
        <v>0</v>
      </c>
      <c r="Q275" s="106">
        <f t="shared" ref="Q275:Q286" si="76">I275-H275+1</f>
        <v>4</v>
      </c>
      <c r="R275" s="104">
        <v>195.702</v>
      </c>
      <c r="S275" s="104">
        <v>9</v>
      </c>
      <c r="T275" s="107">
        <f t="shared" si="62"/>
        <v>204.702</v>
      </c>
    </row>
    <row r="276" spans="1:20" s="68" customFormat="1" ht="155.25" outlineLevel="1" x14ac:dyDescent="0.3">
      <c r="A276" s="98" t="s">
        <v>990</v>
      </c>
      <c r="B276" s="99" t="s">
        <v>130</v>
      </c>
      <c r="C276" s="100" t="s">
        <v>365</v>
      </c>
      <c r="D276" s="101" t="s">
        <v>655</v>
      </c>
      <c r="E276" s="102" t="s">
        <v>224</v>
      </c>
      <c r="F276" s="101" t="s">
        <v>128</v>
      </c>
      <c r="G276" s="101" t="s">
        <v>137</v>
      </c>
      <c r="H276" s="103">
        <v>45200</v>
      </c>
      <c r="I276" s="103">
        <v>45203</v>
      </c>
      <c r="J276" s="102" t="s">
        <v>115</v>
      </c>
      <c r="K276" s="104">
        <f t="shared" si="73"/>
        <v>48.9255</v>
      </c>
      <c r="L276" s="104">
        <f t="shared" si="69"/>
        <v>0</v>
      </c>
      <c r="M276" s="104">
        <v>0</v>
      </c>
      <c r="N276" s="105">
        <v>0</v>
      </c>
      <c r="O276" s="106">
        <f t="shared" si="75"/>
        <v>3</v>
      </c>
      <c r="P276" s="104">
        <v>0</v>
      </c>
      <c r="Q276" s="106">
        <f t="shared" si="76"/>
        <v>4</v>
      </c>
      <c r="R276" s="104">
        <v>195.702</v>
      </c>
      <c r="S276" s="104">
        <v>0</v>
      </c>
      <c r="T276" s="107">
        <f t="shared" si="62"/>
        <v>195.702</v>
      </c>
    </row>
    <row r="277" spans="1:20" s="68" customFormat="1" ht="86.25" outlineLevel="1" x14ac:dyDescent="0.3">
      <c r="A277" s="98" t="s">
        <v>990</v>
      </c>
      <c r="B277" s="99" t="s">
        <v>131</v>
      </c>
      <c r="C277" s="100" t="s">
        <v>365</v>
      </c>
      <c r="D277" s="101" t="s">
        <v>221</v>
      </c>
      <c r="E277" s="102" t="s">
        <v>340</v>
      </c>
      <c r="F277" s="101" t="s">
        <v>128</v>
      </c>
      <c r="G277" s="101" t="s">
        <v>137</v>
      </c>
      <c r="H277" s="103">
        <v>45203</v>
      </c>
      <c r="I277" s="103">
        <v>45205</v>
      </c>
      <c r="J277" s="102" t="s">
        <v>220</v>
      </c>
      <c r="K277" s="104">
        <f t="shared" si="73"/>
        <v>114.59033333333332</v>
      </c>
      <c r="L277" s="104">
        <f t="shared" si="69"/>
        <v>224.51499999999999</v>
      </c>
      <c r="M277" s="104">
        <v>224.51499999999999</v>
      </c>
      <c r="N277" s="105">
        <v>0</v>
      </c>
      <c r="O277" s="106">
        <f t="shared" si="75"/>
        <v>2</v>
      </c>
      <c r="P277" s="104"/>
      <c r="Q277" s="106">
        <f t="shared" si="76"/>
        <v>3</v>
      </c>
      <c r="R277" s="104">
        <v>119.256</v>
      </c>
      <c r="S277" s="104">
        <v>0</v>
      </c>
      <c r="T277" s="107">
        <f t="shared" si="62"/>
        <v>343.77099999999996</v>
      </c>
    </row>
    <row r="278" spans="1:20" s="68" customFormat="1" ht="69" outlineLevel="1" x14ac:dyDescent="0.3">
      <c r="A278" s="98" t="s">
        <v>990</v>
      </c>
      <c r="B278" s="99" t="s">
        <v>132</v>
      </c>
      <c r="C278" s="100" t="s">
        <v>365</v>
      </c>
      <c r="D278" s="101" t="s">
        <v>221</v>
      </c>
      <c r="E278" s="102" t="s">
        <v>339</v>
      </c>
      <c r="F278" s="101" t="s">
        <v>128</v>
      </c>
      <c r="G278" s="101" t="s">
        <v>137</v>
      </c>
      <c r="H278" s="103">
        <v>45203</v>
      </c>
      <c r="I278" s="103">
        <v>45205</v>
      </c>
      <c r="J278" s="102" t="s">
        <v>220</v>
      </c>
      <c r="K278" s="104">
        <f t="shared" si="73"/>
        <v>183.47766666666666</v>
      </c>
      <c r="L278" s="104">
        <f t="shared" si="69"/>
        <v>224.51499999999999</v>
      </c>
      <c r="M278" s="104">
        <v>224.51499999999999</v>
      </c>
      <c r="N278" s="105">
        <v>0</v>
      </c>
      <c r="O278" s="106">
        <f t="shared" si="75"/>
        <v>2</v>
      </c>
      <c r="P278" s="104">
        <v>206.66200000000001</v>
      </c>
      <c r="Q278" s="106">
        <f t="shared" si="76"/>
        <v>3</v>
      </c>
      <c r="R278" s="104">
        <v>119.256</v>
      </c>
      <c r="S278" s="104">
        <v>0</v>
      </c>
      <c r="T278" s="107">
        <f t="shared" si="62"/>
        <v>550.43299999999999</v>
      </c>
    </row>
    <row r="279" spans="1:20" s="68" customFormat="1" ht="69" outlineLevel="1" x14ac:dyDescent="0.3">
      <c r="A279" s="98" t="s">
        <v>990</v>
      </c>
      <c r="B279" s="99" t="s">
        <v>133</v>
      </c>
      <c r="C279" s="100" t="s">
        <v>365</v>
      </c>
      <c r="D279" s="101" t="s">
        <v>656</v>
      </c>
      <c r="E279" s="102" t="s">
        <v>339</v>
      </c>
      <c r="F279" s="101" t="s">
        <v>128</v>
      </c>
      <c r="G279" s="101" t="s">
        <v>137</v>
      </c>
      <c r="H279" s="103">
        <v>45216</v>
      </c>
      <c r="I279" s="103">
        <v>45219</v>
      </c>
      <c r="J279" s="102" t="s">
        <v>222</v>
      </c>
      <c r="K279" s="104">
        <f t="shared" si="73"/>
        <v>52.60275</v>
      </c>
      <c r="L279" s="104">
        <f t="shared" si="69"/>
        <v>0</v>
      </c>
      <c r="M279" s="104">
        <v>0</v>
      </c>
      <c r="N279" s="105">
        <v>0</v>
      </c>
      <c r="O279" s="106">
        <f t="shared" si="75"/>
        <v>3</v>
      </c>
      <c r="P279" s="104">
        <v>210.411</v>
      </c>
      <c r="Q279" s="106">
        <f t="shared" si="76"/>
        <v>4</v>
      </c>
      <c r="R279" s="104">
        <v>0</v>
      </c>
      <c r="S279" s="104">
        <v>0</v>
      </c>
      <c r="T279" s="107">
        <f t="shared" si="62"/>
        <v>210.411</v>
      </c>
    </row>
    <row r="280" spans="1:20" s="68" customFormat="1" ht="138" outlineLevel="1" x14ac:dyDescent="0.3">
      <c r="A280" s="98" t="s">
        <v>990</v>
      </c>
      <c r="B280" s="99" t="s">
        <v>134</v>
      </c>
      <c r="C280" s="100" t="s">
        <v>365</v>
      </c>
      <c r="D280" s="101" t="s">
        <v>657</v>
      </c>
      <c r="E280" s="102" t="s">
        <v>659</v>
      </c>
      <c r="F280" s="101" t="s">
        <v>128</v>
      </c>
      <c r="G280" s="101" t="s">
        <v>137</v>
      </c>
      <c r="H280" s="103">
        <v>45237</v>
      </c>
      <c r="I280" s="103">
        <v>45241</v>
      </c>
      <c r="J280" s="102" t="s">
        <v>784</v>
      </c>
      <c r="K280" s="104">
        <f t="shared" si="73"/>
        <v>62.068799999999996</v>
      </c>
      <c r="L280" s="104">
        <f t="shared" si="69"/>
        <v>216.887</v>
      </c>
      <c r="M280" s="104">
        <v>216.887</v>
      </c>
      <c r="N280" s="105">
        <v>0</v>
      </c>
      <c r="O280" s="106">
        <f t="shared" si="75"/>
        <v>4</v>
      </c>
      <c r="P280" s="104">
        <v>0</v>
      </c>
      <c r="Q280" s="106">
        <f t="shared" si="76"/>
        <v>5</v>
      </c>
      <c r="R280" s="104">
        <v>82.613</v>
      </c>
      <c r="S280" s="104">
        <v>10.843999999999999</v>
      </c>
      <c r="T280" s="107">
        <f t="shared" si="62"/>
        <v>310.34399999999999</v>
      </c>
    </row>
    <row r="281" spans="1:20" s="68" customFormat="1" ht="69" outlineLevel="1" x14ac:dyDescent="0.3">
      <c r="A281" s="98" t="s">
        <v>990</v>
      </c>
      <c r="B281" s="99" t="s">
        <v>135</v>
      </c>
      <c r="C281" s="100" t="s">
        <v>365</v>
      </c>
      <c r="D281" s="101" t="s">
        <v>658</v>
      </c>
      <c r="E281" s="102" t="s">
        <v>660</v>
      </c>
      <c r="F281" s="101" t="s">
        <v>128</v>
      </c>
      <c r="G281" s="101" t="s">
        <v>137</v>
      </c>
      <c r="H281" s="103">
        <v>45245</v>
      </c>
      <c r="I281" s="103">
        <v>45248</v>
      </c>
      <c r="J281" s="102" t="s">
        <v>139</v>
      </c>
      <c r="K281" s="104">
        <f t="shared" si="73"/>
        <v>82.47999999999999</v>
      </c>
      <c r="L281" s="104">
        <f t="shared" si="69"/>
        <v>0</v>
      </c>
      <c r="M281" s="104">
        <v>0</v>
      </c>
      <c r="N281" s="105">
        <v>0</v>
      </c>
      <c r="O281" s="106">
        <f t="shared" si="75"/>
        <v>3</v>
      </c>
      <c r="P281" s="104">
        <v>185.53</v>
      </c>
      <c r="Q281" s="106">
        <f t="shared" si="76"/>
        <v>4</v>
      </c>
      <c r="R281" s="104">
        <v>144.38999999999999</v>
      </c>
      <c r="S281" s="104">
        <v>0</v>
      </c>
      <c r="T281" s="107">
        <f t="shared" si="62"/>
        <v>329.91999999999996</v>
      </c>
    </row>
    <row r="282" spans="1:20" s="68" customFormat="1" ht="69" outlineLevel="1" x14ac:dyDescent="0.3">
      <c r="A282" s="98" t="s">
        <v>990</v>
      </c>
      <c r="B282" s="99" t="s">
        <v>136</v>
      </c>
      <c r="C282" s="100" t="s">
        <v>365</v>
      </c>
      <c r="D282" s="101" t="s">
        <v>658</v>
      </c>
      <c r="E282" s="102" t="s">
        <v>661</v>
      </c>
      <c r="F282" s="101" t="s">
        <v>128</v>
      </c>
      <c r="G282" s="101" t="s">
        <v>137</v>
      </c>
      <c r="H282" s="103">
        <v>45245</v>
      </c>
      <c r="I282" s="103">
        <v>45248</v>
      </c>
      <c r="J282" s="102" t="s">
        <v>139</v>
      </c>
      <c r="K282" s="104">
        <f t="shared" si="73"/>
        <v>82.778750000000002</v>
      </c>
      <c r="L282" s="104">
        <f t="shared" si="69"/>
        <v>0</v>
      </c>
      <c r="M282" s="104">
        <v>0</v>
      </c>
      <c r="N282" s="105">
        <v>0</v>
      </c>
      <c r="O282" s="106">
        <f t="shared" si="75"/>
        <v>3</v>
      </c>
      <c r="P282" s="104">
        <v>186.72499999999999</v>
      </c>
      <c r="Q282" s="106">
        <f t="shared" si="76"/>
        <v>4</v>
      </c>
      <c r="R282" s="104">
        <v>144.38999999999999</v>
      </c>
      <c r="S282" s="104">
        <v>0</v>
      </c>
      <c r="T282" s="107">
        <f t="shared" si="62"/>
        <v>331.11500000000001</v>
      </c>
    </row>
    <row r="283" spans="1:20" s="68" customFormat="1" ht="172.5" outlineLevel="1" x14ac:dyDescent="0.3">
      <c r="A283" s="98" t="s">
        <v>990</v>
      </c>
      <c r="B283" s="99" t="s">
        <v>991</v>
      </c>
      <c r="C283" s="100" t="s">
        <v>365</v>
      </c>
      <c r="D283" s="101" t="s">
        <v>662</v>
      </c>
      <c r="E283" s="102" t="s">
        <v>665</v>
      </c>
      <c r="F283" s="101" t="s">
        <v>128</v>
      </c>
      <c r="G283" s="101" t="s">
        <v>137</v>
      </c>
      <c r="H283" s="103">
        <v>45252</v>
      </c>
      <c r="I283" s="103">
        <v>45255</v>
      </c>
      <c r="J283" s="102" t="s">
        <v>793</v>
      </c>
      <c r="K283" s="104">
        <f t="shared" si="73"/>
        <v>24.304749999999999</v>
      </c>
      <c r="L283" s="104">
        <f t="shared" si="69"/>
        <v>0</v>
      </c>
      <c r="M283" s="104">
        <v>0</v>
      </c>
      <c r="N283" s="105">
        <v>0</v>
      </c>
      <c r="O283" s="106">
        <f t="shared" si="75"/>
        <v>3</v>
      </c>
      <c r="P283" s="104">
        <v>0</v>
      </c>
      <c r="Q283" s="106">
        <f t="shared" si="76"/>
        <v>4</v>
      </c>
      <c r="R283" s="104">
        <v>94.968999999999994</v>
      </c>
      <c r="S283" s="104">
        <v>2.25</v>
      </c>
      <c r="T283" s="107">
        <f t="shared" si="62"/>
        <v>97.218999999999994</v>
      </c>
    </row>
    <row r="284" spans="1:20" s="68" customFormat="1" ht="69" outlineLevel="1" x14ac:dyDescent="0.3">
      <c r="A284" s="98" t="s">
        <v>990</v>
      </c>
      <c r="B284" s="99" t="s">
        <v>992</v>
      </c>
      <c r="C284" s="100" t="s">
        <v>365</v>
      </c>
      <c r="D284" s="101" t="s">
        <v>662</v>
      </c>
      <c r="E284" s="102" t="s">
        <v>339</v>
      </c>
      <c r="F284" s="101" t="s">
        <v>128</v>
      </c>
      <c r="G284" s="101" t="s">
        <v>137</v>
      </c>
      <c r="H284" s="103">
        <v>45252</v>
      </c>
      <c r="I284" s="103">
        <v>45255</v>
      </c>
      <c r="J284" s="102" t="s">
        <v>793</v>
      </c>
      <c r="K284" s="104">
        <f t="shared" si="73"/>
        <v>26.242249999999999</v>
      </c>
      <c r="L284" s="104">
        <f t="shared" si="69"/>
        <v>0</v>
      </c>
      <c r="M284" s="104">
        <v>0</v>
      </c>
      <c r="N284" s="105">
        <v>0</v>
      </c>
      <c r="O284" s="106">
        <f t="shared" si="75"/>
        <v>3</v>
      </c>
      <c r="P284" s="104">
        <v>0</v>
      </c>
      <c r="Q284" s="106">
        <f t="shared" si="76"/>
        <v>4</v>
      </c>
      <c r="R284" s="104">
        <v>94.968999999999994</v>
      </c>
      <c r="S284" s="104">
        <v>10</v>
      </c>
      <c r="T284" s="107">
        <f t="shared" si="62"/>
        <v>104.96899999999999</v>
      </c>
    </row>
    <row r="285" spans="1:20" s="68" customFormat="1" ht="69" outlineLevel="1" x14ac:dyDescent="0.3">
      <c r="A285" s="98" t="s">
        <v>990</v>
      </c>
      <c r="B285" s="99" t="s">
        <v>993</v>
      </c>
      <c r="C285" s="100" t="s">
        <v>365</v>
      </c>
      <c r="D285" s="101" t="s">
        <v>663</v>
      </c>
      <c r="E285" s="102" t="s">
        <v>339</v>
      </c>
      <c r="F285" s="101" t="s">
        <v>128</v>
      </c>
      <c r="G285" s="101" t="s">
        <v>137</v>
      </c>
      <c r="H285" s="103">
        <v>45266</v>
      </c>
      <c r="I285" s="103">
        <v>45270</v>
      </c>
      <c r="J285" s="102" t="s">
        <v>189</v>
      </c>
      <c r="K285" s="104">
        <f t="shared" si="73"/>
        <v>166.87479999999999</v>
      </c>
      <c r="L285" s="104">
        <f t="shared" si="69"/>
        <v>478.851</v>
      </c>
      <c r="M285" s="104">
        <v>478.851</v>
      </c>
      <c r="N285" s="105">
        <v>0</v>
      </c>
      <c r="O285" s="106">
        <f t="shared" si="75"/>
        <v>4</v>
      </c>
      <c r="P285" s="104">
        <v>132.66300000000001</v>
      </c>
      <c r="Q285" s="106">
        <f t="shared" si="76"/>
        <v>5</v>
      </c>
      <c r="R285" s="104">
        <v>222.86</v>
      </c>
      <c r="S285" s="104">
        <v>0</v>
      </c>
      <c r="T285" s="107">
        <f t="shared" si="62"/>
        <v>834.37400000000002</v>
      </c>
    </row>
    <row r="286" spans="1:20" s="68" customFormat="1" ht="138" outlineLevel="1" x14ac:dyDescent="0.3">
      <c r="A286" s="98" t="s">
        <v>990</v>
      </c>
      <c r="B286" s="99" t="s">
        <v>994</v>
      </c>
      <c r="C286" s="100" t="s">
        <v>365</v>
      </c>
      <c r="D286" s="101" t="s">
        <v>664</v>
      </c>
      <c r="E286" s="102" t="s">
        <v>666</v>
      </c>
      <c r="F286" s="101" t="s">
        <v>128</v>
      </c>
      <c r="G286" s="101" t="s">
        <v>137</v>
      </c>
      <c r="H286" s="103">
        <v>45271</v>
      </c>
      <c r="I286" s="103">
        <v>45275</v>
      </c>
      <c r="J286" s="102" t="s">
        <v>114</v>
      </c>
      <c r="K286" s="104">
        <f t="shared" si="73"/>
        <v>13.555199999999999</v>
      </c>
      <c r="L286" s="104">
        <f t="shared" si="69"/>
        <v>0</v>
      </c>
      <c r="M286" s="104">
        <v>0</v>
      </c>
      <c r="N286" s="105">
        <v>0</v>
      </c>
      <c r="O286" s="106">
        <f t="shared" si="75"/>
        <v>4</v>
      </c>
      <c r="P286" s="104">
        <v>0</v>
      </c>
      <c r="Q286" s="106">
        <f t="shared" si="76"/>
        <v>5</v>
      </c>
      <c r="R286" s="104">
        <v>67.775999999999996</v>
      </c>
      <c r="S286" s="104">
        <v>0</v>
      </c>
      <c r="T286" s="107">
        <f t="shared" si="62"/>
        <v>67.775999999999996</v>
      </c>
    </row>
    <row r="287" spans="1:20" s="97" customFormat="1" ht="17.25" x14ac:dyDescent="0.3">
      <c r="A287" s="90" t="s">
        <v>995</v>
      </c>
      <c r="B287" s="109"/>
      <c r="C287" s="100"/>
      <c r="D287" s="110"/>
      <c r="E287" s="111"/>
      <c r="F287" s="110"/>
      <c r="G287" s="110"/>
      <c r="H287" s="112"/>
      <c r="I287" s="112"/>
      <c r="J287" s="111"/>
      <c r="K287" s="107">
        <f t="shared" si="73"/>
        <v>3.9558076923076921</v>
      </c>
      <c r="L287" s="107">
        <f>SUM(L288:L293)</f>
        <v>0</v>
      </c>
      <c r="M287" s="107">
        <f t="shared" ref="M287:S287" si="77">SUM(M288:M293)</f>
        <v>0</v>
      </c>
      <c r="N287" s="107">
        <f t="shared" si="77"/>
        <v>0</v>
      </c>
      <c r="O287" s="113">
        <f t="shared" si="77"/>
        <v>20</v>
      </c>
      <c r="P287" s="107">
        <f>SUM(P288:P293)</f>
        <v>11.856</v>
      </c>
      <c r="Q287" s="113">
        <f t="shared" si="77"/>
        <v>26</v>
      </c>
      <c r="R287" s="107">
        <f t="shared" si="77"/>
        <v>0</v>
      </c>
      <c r="S287" s="107">
        <f t="shared" si="77"/>
        <v>90.995000000000005</v>
      </c>
      <c r="T287" s="107">
        <f t="shared" si="62"/>
        <v>102.851</v>
      </c>
    </row>
    <row r="288" spans="1:20" s="68" customFormat="1" ht="69" outlineLevel="1" x14ac:dyDescent="0.3">
      <c r="A288" s="98" t="s">
        <v>1037</v>
      </c>
      <c r="B288" s="99" t="s">
        <v>80</v>
      </c>
      <c r="C288" s="100" t="s">
        <v>365</v>
      </c>
      <c r="D288" s="101" t="s">
        <v>237</v>
      </c>
      <c r="E288" s="102" t="s">
        <v>341</v>
      </c>
      <c r="F288" s="101" t="s">
        <v>128</v>
      </c>
      <c r="G288" s="101" t="s">
        <v>137</v>
      </c>
      <c r="H288" s="103">
        <v>45196</v>
      </c>
      <c r="I288" s="103">
        <v>45200</v>
      </c>
      <c r="J288" s="102" t="s">
        <v>793</v>
      </c>
      <c r="K288" s="104">
        <f t="shared" si="73"/>
        <v>6.8462000000000005</v>
      </c>
      <c r="L288" s="104">
        <f t="shared" si="69"/>
        <v>0</v>
      </c>
      <c r="M288" s="104">
        <v>0</v>
      </c>
      <c r="N288" s="105">
        <v>0</v>
      </c>
      <c r="O288" s="106">
        <f t="shared" ref="O288:O293" si="78">I288-H288</f>
        <v>4</v>
      </c>
      <c r="P288" s="104">
        <v>0</v>
      </c>
      <c r="Q288" s="106">
        <f t="shared" ref="Q288:Q293" si="79">I288-H288+1</f>
        <v>5</v>
      </c>
      <c r="R288" s="104">
        <v>0</v>
      </c>
      <c r="S288" s="104">
        <v>34.231000000000002</v>
      </c>
      <c r="T288" s="107">
        <f t="shared" si="62"/>
        <v>34.231000000000002</v>
      </c>
    </row>
    <row r="289" spans="1:20" s="68" customFormat="1" ht="120.75" outlineLevel="1" x14ac:dyDescent="0.3">
      <c r="A289" s="98" t="s">
        <v>1037</v>
      </c>
      <c r="B289" s="99" t="s">
        <v>91</v>
      </c>
      <c r="C289" s="100" t="s">
        <v>365</v>
      </c>
      <c r="D289" s="101" t="s">
        <v>237</v>
      </c>
      <c r="E289" s="102" t="s">
        <v>342</v>
      </c>
      <c r="F289" s="101" t="s">
        <v>128</v>
      </c>
      <c r="G289" s="101" t="s">
        <v>137</v>
      </c>
      <c r="H289" s="103">
        <v>45196</v>
      </c>
      <c r="I289" s="103">
        <v>45200</v>
      </c>
      <c r="J289" s="102" t="s">
        <v>793</v>
      </c>
      <c r="K289" s="104">
        <f t="shared" si="73"/>
        <v>1.92</v>
      </c>
      <c r="L289" s="104">
        <f t="shared" si="69"/>
        <v>0</v>
      </c>
      <c r="M289" s="104">
        <v>0</v>
      </c>
      <c r="N289" s="105">
        <v>0</v>
      </c>
      <c r="O289" s="106">
        <f t="shared" si="78"/>
        <v>4</v>
      </c>
      <c r="P289" s="104">
        <v>0</v>
      </c>
      <c r="Q289" s="106">
        <f t="shared" si="79"/>
        <v>5</v>
      </c>
      <c r="R289" s="104">
        <v>0</v>
      </c>
      <c r="S289" s="104">
        <v>9.6</v>
      </c>
      <c r="T289" s="107">
        <f t="shared" si="62"/>
        <v>9.6</v>
      </c>
    </row>
    <row r="290" spans="1:20" s="68" customFormat="1" ht="69" outlineLevel="1" x14ac:dyDescent="0.3">
      <c r="A290" s="98" t="s">
        <v>1037</v>
      </c>
      <c r="B290" s="99" t="s">
        <v>290</v>
      </c>
      <c r="C290" s="100" t="s">
        <v>365</v>
      </c>
      <c r="D290" s="101" t="s">
        <v>238</v>
      </c>
      <c r="E290" s="102" t="s">
        <v>341</v>
      </c>
      <c r="F290" s="101" t="s">
        <v>128</v>
      </c>
      <c r="G290" s="101" t="s">
        <v>137</v>
      </c>
      <c r="H290" s="103">
        <v>45214</v>
      </c>
      <c r="I290" s="103">
        <v>45217</v>
      </c>
      <c r="J290" s="102" t="s">
        <v>138</v>
      </c>
      <c r="K290" s="104">
        <f t="shared" si="73"/>
        <v>11.718</v>
      </c>
      <c r="L290" s="104">
        <f t="shared" si="69"/>
        <v>0</v>
      </c>
      <c r="M290" s="104">
        <v>0</v>
      </c>
      <c r="N290" s="105">
        <v>0</v>
      </c>
      <c r="O290" s="106">
        <f t="shared" si="78"/>
        <v>3</v>
      </c>
      <c r="P290" s="104">
        <v>5.9279999999999999</v>
      </c>
      <c r="Q290" s="106">
        <f t="shared" si="79"/>
        <v>4</v>
      </c>
      <c r="R290" s="104">
        <v>0</v>
      </c>
      <c r="S290" s="104">
        <v>40.944000000000003</v>
      </c>
      <c r="T290" s="107">
        <f t="shared" si="62"/>
        <v>46.872</v>
      </c>
    </row>
    <row r="291" spans="1:20" s="68" customFormat="1" ht="120.75" outlineLevel="1" x14ac:dyDescent="0.3">
      <c r="A291" s="98" t="s">
        <v>1037</v>
      </c>
      <c r="B291" s="99" t="s">
        <v>291</v>
      </c>
      <c r="C291" s="100" t="s">
        <v>365</v>
      </c>
      <c r="D291" s="101" t="s">
        <v>238</v>
      </c>
      <c r="E291" s="102" t="s">
        <v>342</v>
      </c>
      <c r="F291" s="101" t="s">
        <v>128</v>
      </c>
      <c r="G291" s="101" t="s">
        <v>137</v>
      </c>
      <c r="H291" s="103">
        <v>45214</v>
      </c>
      <c r="I291" s="103">
        <v>45217</v>
      </c>
      <c r="J291" s="102" t="s">
        <v>138</v>
      </c>
      <c r="K291" s="104">
        <f t="shared" si="73"/>
        <v>1.482</v>
      </c>
      <c r="L291" s="104">
        <f t="shared" si="69"/>
        <v>0</v>
      </c>
      <c r="M291" s="104">
        <v>0</v>
      </c>
      <c r="N291" s="105">
        <v>0</v>
      </c>
      <c r="O291" s="106">
        <f t="shared" si="78"/>
        <v>3</v>
      </c>
      <c r="P291" s="104">
        <v>5.9279999999999999</v>
      </c>
      <c r="Q291" s="106">
        <f t="shared" si="79"/>
        <v>4</v>
      </c>
      <c r="R291" s="104">
        <v>0</v>
      </c>
      <c r="S291" s="104">
        <v>0</v>
      </c>
      <c r="T291" s="107">
        <f t="shared" si="62"/>
        <v>5.9279999999999999</v>
      </c>
    </row>
    <row r="292" spans="1:20" s="68" customFormat="1" ht="69" outlineLevel="1" x14ac:dyDescent="0.3">
      <c r="A292" s="98" t="s">
        <v>1037</v>
      </c>
      <c r="B292" s="99" t="s">
        <v>292</v>
      </c>
      <c r="C292" s="100" t="s">
        <v>365</v>
      </c>
      <c r="D292" s="101" t="s">
        <v>239</v>
      </c>
      <c r="E292" s="102" t="s">
        <v>343</v>
      </c>
      <c r="F292" s="101" t="s">
        <v>128</v>
      </c>
      <c r="G292" s="101" t="s">
        <v>137</v>
      </c>
      <c r="H292" s="103">
        <v>45217</v>
      </c>
      <c r="I292" s="103">
        <v>45220</v>
      </c>
      <c r="J292" s="102" t="s">
        <v>234</v>
      </c>
      <c r="K292" s="104">
        <f t="shared" si="73"/>
        <v>1.125</v>
      </c>
      <c r="L292" s="104">
        <f t="shared" si="69"/>
        <v>0</v>
      </c>
      <c r="M292" s="104">
        <v>0</v>
      </c>
      <c r="N292" s="105">
        <v>0</v>
      </c>
      <c r="O292" s="106">
        <f t="shared" si="78"/>
        <v>3</v>
      </c>
      <c r="P292" s="104">
        <v>0</v>
      </c>
      <c r="Q292" s="106">
        <f t="shared" si="79"/>
        <v>4</v>
      </c>
      <c r="R292" s="104">
        <v>0</v>
      </c>
      <c r="S292" s="104">
        <v>4.5</v>
      </c>
      <c r="T292" s="107">
        <f t="shared" si="62"/>
        <v>4.5</v>
      </c>
    </row>
    <row r="293" spans="1:20" s="68" customFormat="1" ht="86.25" outlineLevel="1" x14ac:dyDescent="0.3">
      <c r="A293" s="98" t="s">
        <v>1037</v>
      </c>
      <c r="B293" s="99" t="s">
        <v>293</v>
      </c>
      <c r="C293" s="100" t="s">
        <v>365</v>
      </c>
      <c r="D293" s="101" t="s">
        <v>239</v>
      </c>
      <c r="E293" s="102" t="s">
        <v>344</v>
      </c>
      <c r="F293" s="101" t="s">
        <v>128</v>
      </c>
      <c r="G293" s="101" t="s">
        <v>137</v>
      </c>
      <c r="H293" s="103">
        <v>45217</v>
      </c>
      <c r="I293" s="103">
        <v>45220</v>
      </c>
      <c r="J293" s="102" t="s">
        <v>234</v>
      </c>
      <c r="K293" s="104">
        <f t="shared" si="73"/>
        <v>0.43</v>
      </c>
      <c r="L293" s="104">
        <f t="shared" si="69"/>
        <v>0</v>
      </c>
      <c r="M293" s="104">
        <v>0</v>
      </c>
      <c r="N293" s="105">
        <v>0</v>
      </c>
      <c r="O293" s="106">
        <f t="shared" si="78"/>
        <v>3</v>
      </c>
      <c r="P293" s="104">
        <v>0</v>
      </c>
      <c r="Q293" s="106">
        <f t="shared" si="79"/>
        <v>4</v>
      </c>
      <c r="R293" s="104">
        <v>0</v>
      </c>
      <c r="S293" s="104">
        <v>1.72</v>
      </c>
      <c r="T293" s="107">
        <f t="shared" si="62"/>
        <v>1.72</v>
      </c>
    </row>
    <row r="294" spans="1:20" s="97" customFormat="1" ht="17.25" x14ac:dyDescent="0.3">
      <c r="A294" s="90" t="s">
        <v>996</v>
      </c>
      <c r="B294" s="109"/>
      <c r="C294" s="100"/>
      <c r="D294" s="110"/>
      <c r="E294" s="111"/>
      <c r="F294" s="110"/>
      <c r="G294" s="110"/>
      <c r="H294" s="112"/>
      <c r="I294" s="112"/>
      <c r="J294" s="111"/>
      <c r="K294" s="107">
        <f t="shared" si="73"/>
        <v>199.11016666666669</v>
      </c>
      <c r="L294" s="107">
        <f t="shared" ref="L294" si="80">SUM(L295:L296)</f>
        <v>654.70000000000005</v>
      </c>
      <c r="M294" s="107">
        <f>SUM(M295:M296)</f>
        <v>654.70000000000005</v>
      </c>
      <c r="N294" s="107">
        <f t="shared" ref="N294:S294" si="81">SUM(N295:N296)</f>
        <v>0</v>
      </c>
      <c r="O294" s="113">
        <f t="shared" si="81"/>
        <v>4</v>
      </c>
      <c r="P294" s="107">
        <f t="shared" ref="P294" si="82">SUM(P295:P296)</f>
        <v>264.24199999999996</v>
      </c>
      <c r="Q294" s="113">
        <f t="shared" si="81"/>
        <v>6</v>
      </c>
      <c r="R294" s="107">
        <f t="shared" si="81"/>
        <v>275.71899999999999</v>
      </c>
      <c r="S294" s="107">
        <f t="shared" si="81"/>
        <v>0</v>
      </c>
      <c r="T294" s="107">
        <f t="shared" si="62"/>
        <v>1194.6610000000001</v>
      </c>
    </row>
    <row r="295" spans="1:20" s="68" customFormat="1" ht="51.75" outlineLevel="1" x14ac:dyDescent="0.3">
      <c r="A295" s="98" t="s">
        <v>996</v>
      </c>
      <c r="B295" s="99" t="s">
        <v>81</v>
      </c>
      <c r="C295" s="100" t="s">
        <v>365</v>
      </c>
      <c r="D295" s="101" t="s">
        <v>667</v>
      </c>
      <c r="E295" s="102" t="s">
        <v>668</v>
      </c>
      <c r="F295" s="101" t="s">
        <v>128</v>
      </c>
      <c r="G295" s="101" t="s">
        <v>137</v>
      </c>
      <c r="H295" s="103">
        <v>45231</v>
      </c>
      <c r="I295" s="103">
        <v>45233</v>
      </c>
      <c r="J295" s="102" t="s">
        <v>669</v>
      </c>
      <c r="K295" s="104">
        <f t="shared" si="73"/>
        <v>145.77066666666667</v>
      </c>
      <c r="L295" s="104">
        <f t="shared" si="69"/>
        <v>188.7</v>
      </c>
      <c r="M295" s="104">
        <v>188.7</v>
      </c>
      <c r="N295" s="105">
        <v>0</v>
      </c>
      <c r="O295" s="106">
        <f t="shared" ref="O295:O296" si="83">I295-H295</f>
        <v>2</v>
      </c>
      <c r="P295" s="104">
        <v>124.5</v>
      </c>
      <c r="Q295" s="106">
        <f t="shared" ref="Q295:Q328" si="84">I295-H295+1</f>
        <v>3</v>
      </c>
      <c r="R295" s="104">
        <v>124.11199999999999</v>
      </c>
      <c r="S295" s="104">
        <v>0</v>
      </c>
      <c r="T295" s="107">
        <f t="shared" ref="T295:T358" si="85">L295+P295+R295+S295</f>
        <v>437.31200000000001</v>
      </c>
    </row>
    <row r="296" spans="1:20" s="68" customFormat="1" ht="51.75" outlineLevel="1" x14ac:dyDescent="0.3">
      <c r="A296" s="98" t="s">
        <v>996</v>
      </c>
      <c r="B296" s="99" t="s">
        <v>94</v>
      </c>
      <c r="C296" s="100" t="s">
        <v>365</v>
      </c>
      <c r="D296" s="101" t="s">
        <v>670</v>
      </c>
      <c r="E296" s="102" t="s">
        <v>154</v>
      </c>
      <c r="F296" s="101" t="s">
        <v>128</v>
      </c>
      <c r="G296" s="101" t="s">
        <v>137</v>
      </c>
      <c r="H296" s="103">
        <v>45265</v>
      </c>
      <c r="I296" s="103">
        <v>45267</v>
      </c>
      <c r="J296" s="102" t="s">
        <v>115</v>
      </c>
      <c r="K296" s="104">
        <f t="shared" si="73"/>
        <v>252.44966666666664</v>
      </c>
      <c r="L296" s="104">
        <f t="shared" si="69"/>
        <v>466</v>
      </c>
      <c r="M296" s="104">
        <v>466</v>
      </c>
      <c r="N296" s="105">
        <v>0</v>
      </c>
      <c r="O296" s="106">
        <f t="shared" si="83"/>
        <v>2</v>
      </c>
      <c r="P296" s="104">
        <v>139.74199999999999</v>
      </c>
      <c r="Q296" s="106">
        <f t="shared" si="84"/>
        <v>3</v>
      </c>
      <c r="R296" s="104">
        <v>151.607</v>
      </c>
      <c r="S296" s="104">
        <v>0</v>
      </c>
      <c r="T296" s="107">
        <f t="shared" si="85"/>
        <v>757.34899999999993</v>
      </c>
    </row>
    <row r="297" spans="1:20" s="97" customFormat="1" ht="17.25" x14ac:dyDescent="0.3">
      <c r="A297" s="90" t="s">
        <v>997</v>
      </c>
      <c r="B297" s="109"/>
      <c r="C297" s="100"/>
      <c r="D297" s="110"/>
      <c r="E297" s="111"/>
      <c r="F297" s="110"/>
      <c r="G297" s="110"/>
      <c r="H297" s="112"/>
      <c r="I297" s="112"/>
      <c r="J297" s="111"/>
      <c r="K297" s="107">
        <f t="shared" si="73"/>
        <v>75.913872093023244</v>
      </c>
      <c r="L297" s="143">
        <f>SUM(L298:L328)</f>
        <v>5653.4800000000005</v>
      </c>
      <c r="M297" s="143">
        <f t="shared" ref="M297" si="86">SUM(M298:M328)</f>
        <v>5653.4800000000005</v>
      </c>
      <c r="N297" s="143">
        <f t="shared" ref="N297" si="87">SUM(N298:N328)</f>
        <v>0</v>
      </c>
      <c r="O297" s="113">
        <f t="shared" ref="O297" si="88">SUM(O298:O328)</f>
        <v>141</v>
      </c>
      <c r="P297" s="143">
        <f>SUM(P298:P328)</f>
        <v>3767.3200000000006</v>
      </c>
      <c r="Q297" s="113">
        <f t="shared" ref="Q297" si="89">SUM(Q298:Q328)</f>
        <v>172</v>
      </c>
      <c r="R297" s="143">
        <f t="shared" ref="R297" si="90">SUM(R298:R328)</f>
        <v>3626.3860000000009</v>
      </c>
      <c r="S297" s="143">
        <f t="shared" ref="S297" si="91">SUM(S298:S328)</f>
        <v>10</v>
      </c>
      <c r="T297" s="143">
        <f t="shared" ref="T297" si="92">SUM(T298:T328)</f>
        <v>13057.185999999998</v>
      </c>
    </row>
    <row r="298" spans="1:20" s="68" customFormat="1" ht="51.75" outlineLevel="1" x14ac:dyDescent="0.3">
      <c r="A298" s="98" t="s">
        <v>997</v>
      </c>
      <c r="B298" s="99" t="s">
        <v>82</v>
      </c>
      <c r="C298" s="100" t="s">
        <v>365</v>
      </c>
      <c r="D298" s="101" t="s">
        <v>671</v>
      </c>
      <c r="E298" s="102" t="s">
        <v>672</v>
      </c>
      <c r="F298" s="101" t="s">
        <v>128</v>
      </c>
      <c r="G298" s="101" t="s">
        <v>137</v>
      </c>
      <c r="H298" s="103">
        <v>45228</v>
      </c>
      <c r="I298" s="103">
        <v>45230</v>
      </c>
      <c r="J298" s="102" t="s">
        <v>235</v>
      </c>
      <c r="K298" s="104">
        <f t="shared" si="73"/>
        <v>125.09733333333334</v>
      </c>
      <c r="L298" s="104">
        <f>+M298+N298</f>
        <v>163.55199999999999</v>
      </c>
      <c r="M298" s="104">
        <v>163.55199999999999</v>
      </c>
      <c r="N298" s="105">
        <v>0</v>
      </c>
      <c r="O298" s="106">
        <f t="shared" ref="O298:O328" si="93">I298-H298</f>
        <v>2</v>
      </c>
      <c r="P298" s="104">
        <v>107.883</v>
      </c>
      <c r="Q298" s="106">
        <f t="shared" si="84"/>
        <v>3</v>
      </c>
      <c r="R298" s="104">
        <v>103.857</v>
      </c>
      <c r="S298" s="104">
        <v>0</v>
      </c>
      <c r="T298" s="107">
        <f t="shared" si="85"/>
        <v>375.29200000000003</v>
      </c>
    </row>
    <row r="299" spans="1:20" s="68" customFormat="1" ht="86.25" outlineLevel="1" x14ac:dyDescent="0.3">
      <c r="A299" s="98" t="s">
        <v>997</v>
      </c>
      <c r="B299" s="99" t="s">
        <v>294</v>
      </c>
      <c r="C299" s="100" t="s">
        <v>365</v>
      </c>
      <c r="D299" s="101" t="s">
        <v>671</v>
      </c>
      <c r="E299" s="102" t="s">
        <v>225</v>
      </c>
      <c r="F299" s="101" t="s">
        <v>128</v>
      </c>
      <c r="G299" s="101" t="s">
        <v>137</v>
      </c>
      <c r="H299" s="103">
        <v>45228</v>
      </c>
      <c r="I299" s="103">
        <v>45230</v>
      </c>
      <c r="J299" s="102" t="s">
        <v>235</v>
      </c>
      <c r="K299" s="104">
        <f t="shared" si="73"/>
        <v>113.90433333333333</v>
      </c>
      <c r="L299" s="104">
        <f t="shared" si="69"/>
        <v>163.55199999999999</v>
      </c>
      <c r="M299" s="104">
        <v>163.55199999999999</v>
      </c>
      <c r="N299" s="105">
        <v>0</v>
      </c>
      <c r="O299" s="106">
        <f t="shared" si="93"/>
        <v>2</v>
      </c>
      <c r="P299" s="104">
        <v>74.304000000000002</v>
      </c>
      <c r="Q299" s="106">
        <f t="shared" si="84"/>
        <v>3</v>
      </c>
      <c r="R299" s="104">
        <v>103.857</v>
      </c>
      <c r="S299" s="104">
        <v>0</v>
      </c>
      <c r="T299" s="107">
        <f t="shared" si="85"/>
        <v>341.71299999999997</v>
      </c>
    </row>
    <row r="300" spans="1:20" s="68" customFormat="1" ht="69" outlineLevel="1" x14ac:dyDescent="0.3">
      <c r="A300" s="98" t="s">
        <v>997</v>
      </c>
      <c r="B300" s="99" t="s">
        <v>295</v>
      </c>
      <c r="C300" s="100" t="s">
        <v>365</v>
      </c>
      <c r="D300" s="101" t="s">
        <v>671</v>
      </c>
      <c r="E300" s="102" t="s">
        <v>673</v>
      </c>
      <c r="F300" s="101" t="s">
        <v>128</v>
      </c>
      <c r="G300" s="101" t="s">
        <v>137</v>
      </c>
      <c r="H300" s="103">
        <v>45228</v>
      </c>
      <c r="I300" s="103">
        <v>45230</v>
      </c>
      <c r="J300" s="102" t="s">
        <v>235</v>
      </c>
      <c r="K300" s="104">
        <f t="shared" si="73"/>
        <v>110.70899999999999</v>
      </c>
      <c r="L300" s="104">
        <f t="shared" si="69"/>
        <v>163.55199999999999</v>
      </c>
      <c r="M300" s="104">
        <v>163.55199999999999</v>
      </c>
      <c r="N300" s="105">
        <v>0</v>
      </c>
      <c r="O300" s="106">
        <f t="shared" si="93"/>
        <v>2</v>
      </c>
      <c r="P300" s="104">
        <v>64.718000000000004</v>
      </c>
      <c r="Q300" s="106">
        <f t="shared" si="84"/>
        <v>3</v>
      </c>
      <c r="R300" s="104">
        <v>103.857</v>
      </c>
      <c r="S300" s="104">
        <v>0</v>
      </c>
      <c r="T300" s="107">
        <f t="shared" si="85"/>
        <v>332.12699999999995</v>
      </c>
    </row>
    <row r="301" spans="1:20" s="68" customFormat="1" ht="86.25" outlineLevel="1" x14ac:dyDescent="0.3">
      <c r="A301" s="98" t="s">
        <v>997</v>
      </c>
      <c r="B301" s="99" t="s">
        <v>296</v>
      </c>
      <c r="C301" s="100" t="s">
        <v>365</v>
      </c>
      <c r="D301" s="101" t="s">
        <v>671</v>
      </c>
      <c r="E301" s="102" t="s">
        <v>345</v>
      </c>
      <c r="F301" s="101" t="s">
        <v>128</v>
      </c>
      <c r="G301" s="101" t="s">
        <v>137</v>
      </c>
      <c r="H301" s="103">
        <v>45228</v>
      </c>
      <c r="I301" s="103">
        <v>45230</v>
      </c>
      <c r="J301" s="102" t="s">
        <v>235</v>
      </c>
      <c r="K301" s="104">
        <f t="shared" si="73"/>
        <v>77.472333333333339</v>
      </c>
      <c r="L301" s="104">
        <f t="shared" si="69"/>
        <v>126.026</v>
      </c>
      <c r="M301" s="104">
        <v>126.026</v>
      </c>
      <c r="N301" s="105">
        <v>0</v>
      </c>
      <c r="O301" s="106">
        <f t="shared" si="93"/>
        <v>2</v>
      </c>
      <c r="P301" s="104">
        <v>37.152000000000001</v>
      </c>
      <c r="Q301" s="106">
        <f t="shared" si="84"/>
        <v>3</v>
      </c>
      <c r="R301" s="104">
        <v>69.239000000000004</v>
      </c>
      <c r="S301" s="104">
        <v>0</v>
      </c>
      <c r="T301" s="107">
        <f t="shared" si="85"/>
        <v>232.417</v>
      </c>
    </row>
    <row r="302" spans="1:20" s="68" customFormat="1" ht="51.75" outlineLevel="1" x14ac:dyDescent="0.3">
      <c r="A302" s="98" t="s">
        <v>997</v>
      </c>
      <c r="B302" s="99" t="s">
        <v>297</v>
      </c>
      <c r="C302" s="100" t="s">
        <v>365</v>
      </c>
      <c r="D302" s="101" t="s">
        <v>674</v>
      </c>
      <c r="E302" s="102" t="s">
        <v>672</v>
      </c>
      <c r="F302" s="101" t="s">
        <v>128</v>
      </c>
      <c r="G302" s="101" t="s">
        <v>137</v>
      </c>
      <c r="H302" s="103">
        <v>45243</v>
      </c>
      <c r="I302" s="103">
        <v>45248</v>
      </c>
      <c r="J302" s="102" t="s">
        <v>813</v>
      </c>
      <c r="K302" s="104">
        <f t="shared" si="73"/>
        <v>0</v>
      </c>
      <c r="L302" s="104">
        <f t="shared" si="69"/>
        <v>0</v>
      </c>
      <c r="M302" s="104">
        <v>0</v>
      </c>
      <c r="N302" s="105">
        <v>0</v>
      </c>
      <c r="O302" s="106">
        <f t="shared" si="93"/>
        <v>5</v>
      </c>
      <c r="P302" s="104">
        <v>0</v>
      </c>
      <c r="Q302" s="106">
        <f t="shared" si="84"/>
        <v>6</v>
      </c>
      <c r="R302" s="104">
        <v>0</v>
      </c>
      <c r="S302" s="104">
        <v>0</v>
      </c>
      <c r="T302" s="107">
        <f t="shared" si="85"/>
        <v>0</v>
      </c>
    </row>
    <row r="303" spans="1:20" s="68" customFormat="1" ht="86.25" outlineLevel="1" x14ac:dyDescent="0.3">
      <c r="A303" s="98" t="s">
        <v>997</v>
      </c>
      <c r="B303" s="99" t="s">
        <v>298</v>
      </c>
      <c r="C303" s="100" t="s">
        <v>365</v>
      </c>
      <c r="D303" s="101" t="s">
        <v>674</v>
      </c>
      <c r="E303" s="102" t="s">
        <v>675</v>
      </c>
      <c r="F303" s="101" t="s">
        <v>128</v>
      </c>
      <c r="G303" s="101" t="s">
        <v>137</v>
      </c>
      <c r="H303" s="103">
        <v>45243</v>
      </c>
      <c r="I303" s="103">
        <v>45248</v>
      </c>
      <c r="J303" s="102" t="s">
        <v>813</v>
      </c>
      <c r="K303" s="104">
        <f t="shared" si="73"/>
        <v>226.01333333333332</v>
      </c>
      <c r="L303" s="104">
        <f t="shared" si="69"/>
        <v>469.14800000000002</v>
      </c>
      <c r="M303" s="104">
        <v>469.14800000000002</v>
      </c>
      <c r="N303" s="105">
        <v>0</v>
      </c>
      <c r="O303" s="106">
        <f t="shared" si="93"/>
        <v>5</v>
      </c>
      <c r="P303" s="104">
        <v>548.99199999999996</v>
      </c>
      <c r="Q303" s="106">
        <f t="shared" si="84"/>
        <v>6</v>
      </c>
      <c r="R303" s="104">
        <v>337.94</v>
      </c>
      <c r="S303" s="104">
        <v>0</v>
      </c>
      <c r="T303" s="107">
        <f t="shared" si="85"/>
        <v>1356.08</v>
      </c>
    </row>
    <row r="304" spans="1:20" s="68" customFormat="1" ht="69" outlineLevel="1" x14ac:dyDescent="0.3">
      <c r="A304" s="98" t="s">
        <v>997</v>
      </c>
      <c r="B304" s="99" t="s">
        <v>998</v>
      </c>
      <c r="C304" s="100" t="s">
        <v>365</v>
      </c>
      <c r="D304" s="101" t="s">
        <v>676</v>
      </c>
      <c r="E304" s="102" t="s">
        <v>226</v>
      </c>
      <c r="F304" s="101" t="s">
        <v>128</v>
      </c>
      <c r="G304" s="101" t="s">
        <v>137</v>
      </c>
      <c r="H304" s="103">
        <v>45222</v>
      </c>
      <c r="I304" s="103">
        <v>45225</v>
      </c>
      <c r="J304" s="102" t="s">
        <v>115</v>
      </c>
      <c r="K304" s="104">
        <f t="shared" si="73"/>
        <v>183.41049999999998</v>
      </c>
      <c r="L304" s="104">
        <f t="shared" si="69"/>
        <v>328.00599999999997</v>
      </c>
      <c r="M304" s="104">
        <v>328.00599999999997</v>
      </c>
      <c r="N304" s="105">
        <v>0</v>
      </c>
      <c r="O304" s="106">
        <f t="shared" si="93"/>
        <v>3</v>
      </c>
      <c r="P304" s="104">
        <v>161.81299999999999</v>
      </c>
      <c r="Q304" s="106">
        <f t="shared" si="84"/>
        <v>4</v>
      </c>
      <c r="R304" s="104">
        <v>243.82300000000001</v>
      </c>
      <c r="S304" s="104">
        <v>0</v>
      </c>
      <c r="T304" s="107">
        <f t="shared" si="85"/>
        <v>733.64199999999994</v>
      </c>
    </row>
    <row r="305" spans="1:20" s="68" customFormat="1" ht="51.75" outlineLevel="1" x14ac:dyDescent="0.3">
      <c r="A305" s="98" t="s">
        <v>997</v>
      </c>
      <c r="B305" s="99" t="s">
        <v>999</v>
      </c>
      <c r="C305" s="100" t="s">
        <v>365</v>
      </c>
      <c r="D305" s="101" t="s">
        <v>677</v>
      </c>
      <c r="E305" s="102" t="s">
        <v>347</v>
      </c>
      <c r="F305" s="101" t="s">
        <v>128</v>
      </c>
      <c r="G305" s="101" t="s">
        <v>137</v>
      </c>
      <c r="H305" s="103">
        <v>45257</v>
      </c>
      <c r="I305" s="103">
        <v>45262</v>
      </c>
      <c r="J305" s="102" t="s">
        <v>678</v>
      </c>
      <c r="K305" s="104">
        <f t="shared" si="73"/>
        <v>125.57333333333334</v>
      </c>
      <c r="L305" s="104">
        <f t="shared" si="69"/>
        <v>192.24299999999999</v>
      </c>
      <c r="M305" s="104">
        <v>192.24299999999999</v>
      </c>
      <c r="N305" s="105">
        <v>0</v>
      </c>
      <c r="O305" s="106">
        <f t="shared" si="93"/>
        <v>5</v>
      </c>
      <c r="P305" s="104">
        <v>323.851</v>
      </c>
      <c r="Q305" s="106">
        <f t="shared" si="84"/>
        <v>6</v>
      </c>
      <c r="R305" s="104">
        <v>237.346</v>
      </c>
      <c r="S305" s="104">
        <v>0</v>
      </c>
      <c r="T305" s="107">
        <f t="shared" si="85"/>
        <v>753.44</v>
      </c>
    </row>
    <row r="306" spans="1:20" s="68" customFormat="1" ht="103.5" outlineLevel="1" x14ac:dyDescent="0.3">
      <c r="A306" s="98" t="s">
        <v>997</v>
      </c>
      <c r="B306" s="99" t="s">
        <v>1000</v>
      </c>
      <c r="C306" s="100" t="s">
        <v>365</v>
      </c>
      <c r="D306" s="101" t="s">
        <v>679</v>
      </c>
      <c r="E306" s="102" t="s">
        <v>680</v>
      </c>
      <c r="F306" s="101" t="s">
        <v>128</v>
      </c>
      <c r="G306" s="101" t="s">
        <v>137</v>
      </c>
      <c r="H306" s="103">
        <v>45250</v>
      </c>
      <c r="I306" s="103">
        <v>45255</v>
      </c>
      <c r="J306" s="102" t="s">
        <v>681</v>
      </c>
      <c r="K306" s="104">
        <f t="shared" si="73"/>
        <v>79.364333333333335</v>
      </c>
      <c r="L306" s="104">
        <f t="shared" si="69"/>
        <v>284.089</v>
      </c>
      <c r="M306" s="104">
        <v>284.089</v>
      </c>
      <c r="N306" s="105">
        <v>0</v>
      </c>
      <c r="O306" s="106">
        <f t="shared" si="93"/>
        <v>5</v>
      </c>
      <c r="P306" s="104">
        <v>85.778999999999996</v>
      </c>
      <c r="Q306" s="106">
        <f t="shared" si="84"/>
        <v>6</v>
      </c>
      <c r="R306" s="104">
        <v>106.318</v>
      </c>
      <c r="S306" s="104">
        <v>0</v>
      </c>
      <c r="T306" s="107">
        <f t="shared" si="85"/>
        <v>476.18599999999998</v>
      </c>
    </row>
    <row r="307" spans="1:20" s="68" customFormat="1" ht="103.5" outlineLevel="1" x14ac:dyDescent="0.3">
      <c r="A307" s="98" t="s">
        <v>997</v>
      </c>
      <c r="B307" s="99" t="s">
        <v>1001</v>
      </c>
      <c r="C307" s="100" t="s">
        <v>365</v>
      </c>
      <c r="D307" s="101" t="s">
        <v>679</v>
      </c>
      <c r="E307" s="102" t="s">
        <v>682</v>
      </c>
      <c r="F307" s="101" t="s">
        <v>128</v>
      </c>
      <c r="G307" s="101" t="s">
        <v>137</v>
      </c>
      <c r="H307" s="103">
        <v>45250</v>
      </c>
      <c r="I307" s="103">
        <v>45255</v>
      </c>
      <c r="J307" s="102" t="s">
        <v>681</v>
      </c>
      <c r="K307" s="104">
        <f t="shared" si="73"/>
        <v>79.364333333333335</v>
      </c>
      <c r="L307" s="104">
        <f t="shared" si="69"/>
        <v>284.089</v>
      </c>
      <c r="M307" s="104">
        <v>284.089</v>
      </c>
      <c r="N307" s="105">
        <v>0</v>
      </c>
      <c r="O307" s="106">
        <f t="shared" si="93"/>
        <v>5</v>
      </c>
      <c r="P307" s="104">
        <v>85.778999999999996</v>
      </c>
      <c r="Q307" s="106">
        <f t="shared" si="84"/>
        <v>6</v>
      </c>
      <c r="R307" s="104">
        <v>106.318</v>
      </c>
      <c r="S307" s="104">
        <v>0</v>
      </c>
      <c r="T307" s="107">
        <f t="shared" si="85"/>
        <v>476.18599999999998</v>
      </c>
    </row>
    <row r="308" spans="1:20" s="68" customFormat="1" ht="103.5" outlineLevel="1" x14ac:dyDescent="0.3">
      <c r="A308" s="98" t="s">
        <v>997</v>
      </c>
      <c r="B308" s="99" t="s">
        <v>1002</v>
      </c>
      <c r="C308" s="100" t="s">
        <v>365</v>
      </c>
      <c r="D308" s="101" t="s">
        <v>679</v>
      </c>
      <c r="E308" s="102" t="s">
        <v>683</v>
      </c>
      <c r="F308" s="101" t="s">
        <v>128</v>
      </c>
      <c r="G308" s="101" t="s">
        <v>137</v>
      </c>
      <c r="H308" s="103">
        <v>45250</v>
      </c>
      <c r="I308" s="103">
        <v>45255</v>
      </c>
      <c r="J308" s="102" t="s">
        <v>681</v>
      </c>
      <c r="K308" s="104">
        <f t="shared" si="73"/>
        <v>79.364333333333335</v>
      </c>
      <c r="L308" s="104">
        <f t="shared" si="69"/>
        <v>284.089</v>
      </c>
      <c r="M308" s="104">
        <v>284.089</v>
      </c>
      <c r="N308" s="105">
        <v>0</v>
      </c>
      <c r="O308" s="106">
        <f t="shared" si="93"/>
        <v>5</v>
      </c>
      <c r="P308" s="104">
        <v>85.778999999999996</v>
      </c>
      <c r="Q308" s="106">
        <f t="shared" si="84"/>
        <v>6</v>
      </c>
      <c r="R308" s="104">
        <v>106.318</v>
      </c>
      <c r="S308" s="104">
        <v>0</v>
      </c>
      <c r="T308" s="107">
        <f t="shared" si="85"/>
        <v>476.18599999999998</v>
      </c>
    </row>
    <row r="309" spans="1:20" s="68" customFormat="1" ht="103.5" outlineLevel="1" x14ac:dyDescent="0.3">
      <c r="A309" s="98" t="s">
        <v>997</v>
      </c>
      <c r="B309" s="99" t="s">
        <v>1003</v>
      </c>
      <c r="C309" s="100" t="s">
        <v>365</v>
      </c>
      <c r="D309" s="101" t="s">
        <v>679</v>
      </c>
      <c r="E309" s="102" t="s">
        <v>684</v>
      </c>
      <c r="F309" s="101" t="s">
        <v>128</v>
      </c>
      <c r="G309" s="101" t="s">
        <v>137</v>
      </c>
      <c r="H309" s="103">
        <v>45250</v>
      </c>
      <c r="I309" s="103">
        <v>45255</v>
      </c>
      <c r="J309" s="102" t="s">
        <v>681</v>
      </c>
      <c r="K309" s="104">
        <f t="shared" si="73"/>
        <v>79.364333333333335</v>
      </c>
      <c r="L309" s="104">
        <f t="shared" si="69"/>
        <v>284.089</v>
      </c>
      <c r="M309" s="104">
        <v>284.089</v>
      </c>
      <c r="N309" s="105">
        <v>0</v>
      </c>
      <c r="O309" s="106">
        <f t="shared" si="93"/>
        <v>5</v>
      </c>
      <c r="P309" s="104">
        <v>85.778999999999996</v>
      </c>
      <c r="Q309" s="106">
        <f t="shared" si="84"/>
        <v>6</v>
      </c>
      <c r="R309" s="104">
        <v>106.318</v>
      </c>
      <c r="S309" s="104">
        <v>0</v>
      </c>
      <c r="T309" s="107">
        <f t="shared" si="85"/>
        <v>476.18599999999998</v>
      </c>
    </row>
    <row r="310" spans="1:20" s="68" customFormat="1" ht="51.75" outlineLevel="1" x14ac:dyDescent="0.3">
      <c r="A310" s="98" t="s">
        <v>997</v>
      </c>
      <c r="B310" s="99" t="s">
        <v>1004</v>
      </c>
      <c r="C310" s="100" t="s">
        <v>365</v>
      </c>
      <c r="D310" s="101" t="s">
        <v>685</v>
      </c>
      <c r="E310" s="102" t="s">
        <v>672</v>
      </c>
      <c r="F310" s="101" t="s">
        <v>128</v>
      </c>
      <c r="G310" s="101" t="s">
        <v>137</v>
      </c>
      <c r="H310" s="103">
        <v>45253</v>
      </c>
      <c r="I310" s="103">
        <v>45255</v>
      </c>
      <c r="J310" s="102" t="s">
        <v>235</v>
      </c>
      <c r="K310" s="104">
        <f t="shared" si="73"/>
        <v>112.25233333333334</v>
      </c>
      <c r="L310" s="104">
        <f t="shared" si="69"/>
        <v>158.31700000000001</v>
      </c>
      <c r="M310" s="104">
        <v>158.31700000000001</v>
      </c>
      <c r="N310" s="105">
        <v>0</v>
      </c>
      <c r="O310" s="106">
        <f t="shared" si="93"/>
        <v>2</v>
      </c>
      <c r="P310" s="104">
        <v>64.673000000000002</v>
      </c>
      <c r="Q310" s="106">
        <f t="shared" si="84"/>
        <v>3</v>
      </c>
      <c r="R310" s="104">
        <v>103.767</v>
      </c>
      <c r="S310" s="104">
        <v>10</v>
      </c>
      <c r="T310" s="107">
        <f t="shared" si="85"/>
        <v>336.75700000000001</v>
      </c>
    </row>
    <row r="311" spans="1:20" s="68" customFormat="1" ht="86.25" outlineLevel="1" x14ac:dyDescent="0.3">
      <c r="A311" s="98" t="s">
        <v>997</v>
      </c>
      <c r="B311" s="99" t="s">
        <v>1005</v>
      </c>
      <c r="C311" s="100" t="s">
        <v>365</v>
      </c>
      <c r="D311" s="101" t="s">
        <v>686</v>
      </c>
      <c r="E311" s="102" t="s">
        <v>225</v>
      </c>
      <c r="F311" s="101" t="s">
        <v>128</v>
      </c>
      <c r="G311" s="101" t="s">
        <v>137</v>
      </c>
      <c r="H311" s="103">
        <v>45251</v>
      </c>
      <c r="I311" s="103">
        <v>45254</v>
      </c>
      <c r="J311" s="102" t="s">
        <v>681</v>
      </c>
      <c r="K311" s="104">
        <f t="shared" si="73"/>
        <v>118.00975</v>
      </c>
      <c r="L311" s="104">
        <f t="shared" si="69"/>
        <v>323.99700000000001</v>
      </c>
      <c r="M311" s="104">
        <v>323.99700000000001</v>
      </c>
      <c r="N311" s="105">
        <v>0</v>
      </c>
      <c r="O311" s="106">
        <f t="shared" si="93"/>
        <v>3</v>
      </c>
      <c r="P311" s="104">
        <v>77.239000000000004</v>
      </c>
      <c r="Q311" s="106">
        <f t="shared" si="84"/>
        <v>4</v>
      </c>
      <c r="R311" s="104">
        <v>70.802999999999997</v>
      </c>
      <c r="S311" s="104">
        <v>0</v>
      </c>
      <c r="T311" s="107">
        <f t="shared" si="85"/>
        <v>472.03899999999999</v>
      </c>
    </row>
    <row r="312" spans="1:20" s="68" customFormat="1" ht="86.25" outlineLevel="1" x14ac:dyDescent="0.3">
      <c r="A312" s="98" t="s">
        <v>997</v>
      </c>
      <c r="B312" s="99" t="s">
        <v>1006</v>
      </c>
      <c r="C312" s="100" t="s">
        <v>365</v>
      </c>
      <c r="D312" s="101" t="s">
        <v>686</v>
      </c>
      <c r="E312" s="102" t="s">
        <v>687</v>
      </c>
      <c r="F312" s="101" t="s">
        <v>128</v>
      </c>
      <c r="G312" s="101" t="s">
        <v>137</v>
      </c>
      <c r="H312" s="103">
        <v>45251</v>
      </c>
      <c r="I312" s="103">
        <v>45254</v>
      </c>
      <c r="J312" s="102" t="s">
        <v>681</v>
      </c>
      <c r="K312" s="104">
        <f t="shared" si="73"/>
        <v>118.00975</v>
      </c>
      <c r="L312" s="104">
        <f t="shared" si="69"/>
        <v>323.99700000000001</v>
      </c>
      <c r="M312" s="104">
        <v>323.99700000000001</v>
      </c>
      <c r="N312" s="105">
        <v>0</v>
      </c>
      <c r="O312" s="106">
        <f t="shared" si="93"/>
        <v>3</v>
      </c>
      <c r="P312" s="104">
        <v>77.239000000000004</v>
      </c>
      <c r="Q312" s="106">
        <f t="shared" si="84"/>
        <v>4</v>
      </c>
      <c r="R312" s="104">
        <v>70.802999999999997</v>
      </c>
      <c r="S312" s="104">
        <v>0</v>
      </c>
      <c r="T312" s="107">
        <f t="shared" si="85"/>
        <v>472.03899999999999</v>
      </c>
    </row>
    <row r="313" spans="1:20" s="68" customFormat="1" ht="120.75" outlineLevel="1" x14ac:dyDescent="0.3">
      <c r="A313" s="98" t="s">
        <v>997</v>
      </c>
      <c r="B313" s="99" t="s">
        <v>1007</v>
      </c>
      <c r="C313" s="100" t="s">
        <v>365</v>
      </c>
      <c r="D313" s="101" t="s">
        <v>686</v>
      </c>
      <c r="E313" s="102" t="s">
        <v>346</v>
      </c>
      <c r="F313" s="101" t="s">
        <v>128</v>
      </c>
      <c r="G313" s="101" t="s">
        <v>137</v>
      </c>
      <c r="H313" s="103">
        <v>45251</v>
      </c>
      <c r="I313" s="103">
        <v>45254</v>
      </c>
      <c r="J313" s="102" t="s">
        <v>681</v>
      </c>
      <c r="K313" s="104">
        <f t="shared" si="73"/>
        <v>118.00975</v>
      </c>
      <c r="L313" s="104">
        <f t="shared" si="69"/>
        <v>323.99700000000001</v>
      </c>
      <c r="M313" s="104">
        <v>323.99700000000001</v>
      </c>
      <c r="N313" s="105">
        <v>0</v>
      </c>
      <c r="O313" s="106">
        <f t="shared" si="93"/>
        <v>3</v>
      </c>
      <c r="P313" s="104">
        <v>77.239000000000004</v>
      </c>
      <c r="Q313" s="106">
        <f t="shared" si="84"/>
        <v>4</v>
      </c>
      <c r="R313" s="104">
        <v>70.802999999999997</v>
      </c>
      <c r="S313" s="104">
        <v>0</v>
      </c>
      <c r="T313" s="107">
        <f t="shared" si="85"/>
        <v>472.03899999999999</v>
      </c>
    </row>
    <row r="314" spans="1:20" s="68" customFormat="1" ht="86.25" outlineLevel="1" x14ac:dyDescent="0.3">
      <c r="A314" s="98" t="s">
        <v>997</v>
      </c>
      <c r="B314" s="99" t="s">
        <v>1008</v>
      </c>
      <c r="C314" s="100" t="s">
        <v>365</v>
      </c>
      <c r="D314" s="101" t="s">
        <v>688</v>
      </c>
      <c r="E314" s="102" t="s">
        <v>689</v>
      </c>
      <c r="F314" s="101" t="s">
        <v>128</v>
      </c>
      <c r="G314" s="101" t="s">
        <v>137</v>
      </c>
      <c r="H314" s="103">
        <v>45257</v>
      </c>
      <c r="I314" s="103">
        <v>45262</v>
      </c>
      <c r="J314" s="102" t="s">
        <v>678</v>
      </c>
      <c r="K314" s="104">
        <f t="shared" si="73"/>
        <v>169.75416666666666</v>
      </c>
      <c r="L314" s="104">
        <f t="shared" si="69"/>
        <v>453.029</v>
      </c>
      <c r="M314" s="104">
        <v>453.029</v>
      </c>
      <c r="N314" s="105">
        <v>0</v>
      </c>
      <c r="O314" s="106">
        <f t="shared" si="93"/>
        <v>5</v>
      </c>
      <c r="P314" s="104">
        <v>326.33199999999999</v>
      </c>
      <c r="Q314" s="106">
        <f t="shared" si="84"/>
        <v>6</v>
      </c>
      <c r="R314" s="104">
        <v>239.16399999999999</v>
      </c>
      <c r="S314" s="104">
        <v>0</v>
      </c>
      <c r="T314" s="107">
        <f t="shared" si="85"/>
        <v>1018.525</v>
      </c>
    </row>
    <row r="315" spans="1:20" s="68" customFormat="1" ht="69" outlineLevel="1" x14ac:dyDescent="0.3">
      <c r="A315" s="98" t="s">
        <v>997</v>
      </c>
      <c r="B315" s="99" t="s">
        <v>1009</v>
      </c>
      <c r="C315" s="100" t="s">
        <v>365</v>
      </c>
      <c r="D315" s="101" t="s">
        <v>690</v>
      </c>
      <c r="E315" s="102" t="s">
        <v>691</v>
      </c>
      <c r="F315" s="101" t="s">
        <v>128</v>
      </c>
      <c r="G315" s="101" t="s">
        <v>137</v>
      </c>
      <c r="H315" s="103">
        <v>45251</v>
      </c>
      <c r="I315" s="103">
        <v>45254</v>
      </c>
      <c r="J315" s="102" t="s">
        <v>784</v>
      </c>
      <c r="K315" s="104">
        <f t="shared" si="73"/>
        <v>82.46050000000001</v>
      </c>
      <c r="L315" s="104">
        <f t="shared" si="69"/>
        <v>183</v>
      </c>
      <c r="M315" s="104">
        <v>183</v>
      </c>
      <c r="N315" s="105">
        <v>0</v>
      </c>
      <c r="O315" s="106">
        <f t="shared" si="93"/>
        <v>3</v>
      </c>
      <c r="P315" s="104">
        <v>80.864000000000004</v>
      </c>
      <c r="Q315" s="106">
        <f t="shared" si="84"/>
        <v>4</v>
      </c>
      <c r="R315" s="104">
        <v>65.977999999999994</v>
      </c>
      <c r="S315" s="104">
        <v>0</v>
      </c>
      <c r="T315" s="107">
        <f t="shared" si="85"/>
        <v>329.84200000000004</v>
      </c>
    </row>
    <row r="316" spans="1:20" s="68" customFormat="1" ht="51.75" outlineLevel="1" x14ac:dyDescent="0.3">
      <c r="A316" s="98" t="s">
        <v>997</v>
      </c>
      <c r="B316" s="99" t="s">
        <v>1010</v>
      </c>
      <c r="C316" s="100" t="s">
        <v>365</v>
      </c>
      <c r="D316" s="101" t="s">
        <v>690</v>
      </c>
      <c r="E316" s="102" t="s">
        <v>348</v>
      </c>
      <c r="F316" s="101" t="s">
        <v>128</v>
      </c>
      <c r="G316" s="101" t="s">
        <v>137</v>
      </c>
      <c r="H316" s="103">
        <v>45251</v>
      </c>
      <c r="I316" s="103">
        <v>45254</v>
      </c>
      <c r="J316" s="102" t="s">
        <v>784</v>
      </c>
      <c r="K316" s="104">
        <f t="shared" si="73"/>
        <v>82.46050000000001</v>
      </c>
      <c r="L316" s="104">
        <f t="shared" si="69"/>
        <v>183</v>
      </c>
      <c r="M316" s="104">
        <v>183</v>
      </c>
      <c r="N316" s="105">
        <v>0</v>
      </c>
      <c r="O316" s="106">
        <f t="shared" si="93"/>
        <v>3</v>
      </c>
      <c r="P316" s="104">
        <v>80.864000000000004</v>
      </c>
      <c r="Q316" s="106">
        <f t="shared" si="84"/>
        <v>4</v>
      </c>
      <c r="R316" s="104">
        <v>65.977999999999994</v>
      </c>
      <c r="S316" s="104">
        <v>0</v>
      </c>
      <c r="T316" s="107">
        <f t="shared" si="85"/>
        <v>329.84200000000004</v>
      </c>
    </row>
    <row r="317" spans="1:20" s="68" customFormat="1" ht="69" outlineLevel="1" x14ac:dyDescent="0.3">
      <c r="A317" s="98" t="s">
        <v>997</v>
      </c>
      <c r="B317" s="99" t="s">
        <v>1011</v>
      </c>
      <c r="C317" s="100" t="s">
        <v>365</v>
      </c>
      <c r="D317" s="101" t="s">
        <v>692</v>
      </c>
      <c r="E317" s="102" t="s">
        <v>693</v>
      </c>
      <c r="F317" s="101" t="s">
        <v>128</v>
      </c>
      <c r="G317" s="101" t="s">
        <v>137</v>
      </c>
      <c r="H317" s="103">
        <v>45263</v>
      </c>
      <c r="I317" s="103">
        <v>45269</v>
      </c>
      <c r="J317" s="102" t="s">
        <v>235</v>
      </c>
      <c r="K317" s="104">
        <f t="shared" si="73"/>
        <v>83.803571428571431</v>
      </c>
      <c r="L317" s="104">
        <f t="shared" si="69"/>
        <v>150.154</v>
      </c>
      <c r="M317" s="104">
        <v>150.154</v>
      </c>
      <c r="N317" s="105">
        <v>0</v>
      </c>
      <c r="O317" s="106">
        <f t="shared" si="93"/>
        <v>6</v>
      </c>
      <c r="P317" s="104">
        <v>194.166</v>
      </c>
      <c r="Q317" s="106">
        <f t="shared" si="84"/>
        <v>7</v>
      </c>
      <c r="R317" s="104">
        <v>242.30500000000001</v>
      </c>
      <c r="S317" s="104">
        <v>0</v>
      </c>
      <c r="T317" s="107">
        <f t="shared" si="85"/>
        <v>586.625</v>
      </c>
    </row>
    <row r="318" spans="1:20" s="68" customFormat="1" ht="138" outlineLevel="1" x14ac:dyDescent="0.3">
      <c r="A318" s="98" t="s">
        <v>997</v>
      </c>
      <c r="B318" s="99" t="s">
        <v>1012</v>
      </c>
      <c r="C318" s="100" t="s">
        <v>365</v>
      </c>
      <c r="D318" s="101" t="s">
        <v>692</v>
      </c>
      <c r="E318" s="102" t="s">
        <v>694</v>
      </c>
      <c r="F318" s="101" t="s">
        <v>128</v>
      </c>
      <c r="G318" s="101" t="s">
        <v>137</v>
      </c>
      <c r="H318" s="103">
        <v>45263</v>
      </c>
      <c r="I318" s="103">
        <v>45269</v>
      </c>
      <c r="J318" s="102" t="s">
        <v>235</v>
      </c>
      <c r="K318" s="104">
        <f t="shared" si="73"/>
        <v>83.803571428571431</v>
      </c>
      <c r="L318" s="104">
        <f t="shared" si="69"/>
        <v>150.154</v>
      </c>
      <c r="M318" s="104">
        <v>150.154</v>
      </c>
      <c r="N318" s="105">
        <v>0</v>
      </c>
      <c r="O318" s="106">
        <f t="shared" si="93"/>
        <v>6</v>
      </c>
      <c r="P318" s="104">
        <v>194.166</v>
      </c>
      <c r="Q318" s="106">
        <f t="shared" si="84"/>
        <v>7</v>
      </c>
      <c r="R318" s="104">
        <v>242.30500000000001</v>
      </c>
      <c r="S318" s="104">
        <v>0</v>
      </c>
      <c r="T318" s="107">
        <f t="shared" si="85"/>
        <v>586.625</v>
      </c>
    </row>
    <row r="319" spans="1:20" s="68" customFormat="1" ht="51.75" outlineLevel="1" x14ac:dyDescent="0.3">
      <c r="A319" s="98" t="s">
        <v>997</v>
      </c>
      <c r="B319" s="99" t="s">
        <v>1013</v>
      </c>
      <c r="C319" s="100" t="s">
        <v>365</v>
      </c>
      <c r="D319" s="101" t="s">
        <v>695</v>
      </c>
      <c r="E319" s="102" t="s">
        <v>696</v>
      </c>
      <c r="F319" s="101" t="s">
        <v>128</v>
      </c>
      <c r="G319" s="101" t="s">
        <v>137</v>
      </c>
      <c r="H319" s="103">
        <v>45266</v>
      </c>
      <c r="I319" s="103">
        <v>45268</v>
      </c>
      <c r="J319" s="102" t="s">
        <v>784</v>
      </c>
      <c r="K319" s="104">
        <f t="shared" si="73"/>
        <v>96.076000000000008</v>
      </c>
      <c r="L319" s="104">
        <f t="shared" si="69"/>
        <v>150.12100000000001</v>
      </c>
      <c r="M319" s="104">
        <v>150.12100000000001</v>
      </c>
      <c r="N319" s="105">
        <v>0</v>
      </c>
      <c r="O319" s="106">
        <f t="shared" si="93"/>
        <v>2</v>
      </c>
      <c r="P319" s="104">
        <v>70.305000000000007</v>
      </c>
      <c r="Q319" s="106">
        <f t="shared" si="84"/>
        <v>3</v>
      </c>
      <c r="R319" s="104">
        <v>67.802000000000007</v>
      </c>
      <c r="S319" s="104">
        <v>0</v>
      </c>
      <c r="T319" s="107">
        <f t="shared" si="85"/>
        <v>288.22800000000001</v>
      </c>
    </row>
    <row r="320" spans="1:20" s="68" customFormat="1" ht="86.25" outlineLevel="1" x14ac:dyDescent="0.3">
      <c r="A320" s="98" t="s">
        <v>997</v>
      </c>
      <c r="B320" s="99" t="s">
        <v>1014</v>
      </c>
      <c r="C320" s="100" t="s">
        <v>365</v>
      </c>
      <c r="D320" s="101" t="s">
        <v>695</v>
      </c>
      <c r="E320" s="102" t="s">
        <v>697</v>
      </c>
      <c r="F320" s="101" t="s">
        <v>128</v>
      </c>
      <c r="G320" s="101" t="s">
        <v>137</v>
      </c>
      <c r="H320" s="103">
        <v>45266</v>
      </c>
      <c r="I320" s="103">
        <v>45268</v>
      </c>
      <c r="J320" s="102" t="s">
        <v>784</v>
      </c>
      <c r="K320" s="104">
        <f t="shared" si="73"/>
        <v>98.956000000000003</v>
      </c>
      <c r="L320" s="104">
        <f t="shared" si="69"/>
        <v>150.12100000000001</v>
      </c>
      <c r="M320" s="104">
        <v>150.12100000000001</v>
      </c>
      <c r="N320" s="105">
        <v>0</v>
      </c>
      <c r="O320" s="106">
        <f t="shared" si="93"/>
        <v>2</v>
      </c>
      <c r="P320" s="104">
        <v>78.944999999999993</v>
      </c>
      <c r="Q320" s="106">
        <f t="shared" si="84"/>
        <v>3</v>
      </c>
      <c r="R320" s="104">
        <v>67.802000000000007</v>
      </c>
      <c r="S320" s="104">
        <v>0</v>
      </c>
      <c r="T320" s="107">
        <f t="shared" si="85"/>
        <v>296.86799999999999</v>
      </c>
    </row>
    <row r="321" spans="1:20" s="68" customFormat="1" ht="69" outlineLevel="1" x14ac:dyDescent="0.3">
      <c r="A321" s="98" t="s">
        <v>997</v>
      </c>
      <c r="B321" s="99" t="s">
        <v>1015</v>
      </c>
      <c r="C321" s="100" t="s">
        <v>365</v>
      </c>
      <c r="D321" s="101" t="s">
        <v>695</v>
      </c>
      <c r="E321" s="102" t="s">
        <v>349</v>
      </c>
      <c r="F321" s="101" t="s">
        <v>128</v>
      </c>
      <c r="G321" s="101" t="s">
        <v>137</v>
      </c>
      <c r="H321" s="103">
        <v>45266</v>
      </c>
      <c r="I321" s="103">
        <v>45268</v>
      </c>
      <c r="J321" s="102" t="s">
        <v>784</v>
      </c>
      <c r="K321" s="104">
        <f t="shared" si="73"/>
        <v>98.956000000000003</v>
      </c>
      <c r="L321" s="104">
        <f t="shared" si="69"/>
        <v>150.12100000000001</v>
      </c>
      <c r="M321" s="104">
        <v>150.12100000000001</v>
      </c>
      <c r="N321" s="105">
        <v>0</v>
      </c>
      <c r="O321" s="106">
        <f t="shared" si="93"/>
        <v>2</v>
      </c>
      <c r="P321" s="104">
        <v>78.944999999999993</v>
      </c>
      <c r="Q321" s="106">
        <f t="shared" si="84"/>
        <v>3</v>
      </c>
      <c r="R321" s="104">
        <v>67.802000000000007</v>
      </c>
      <c r="S321" s="104">
        <v>0</v>
      </c>
      <c r="T321" s="107">
        <f t="shared" si="85"/>
        <v>296.86799999999999</v>
      </c>
    </row>
    <row r="322" spans="1:20" s="68" customFormat="1" ht="86.25" outlineLevel="1" x14ac:dyDescent="0.3">
      <c r="A322" s="98" t="s">
        <v>997</v>
      </c>
      <c r="B322" s="99" t="s">
        <v>1016</v>
      </c>
      <c r="C322" s="100" t="s">
        <v>365</v>
      </c>
      <c r="D322" s="101" t="s">
        <v>695</v>
      </c>
      <c r="E322" s="102" t="s">
        <v>698</v>
      </c>
      <c r="F322" s="101" t="s">
        <v>128</v>
      </c>
      <c r="G322" s="101" t="s">
        <v>137</v>
      </c>
      <c r="H322" s="103">
        <v>45266</v>
      </c>
      <c r="I322" s="103">
        <v>45268</v>
      </c>
      <c r="J322" s="102" t="s">
        <v>235</v>
      </c>
      <c r="K322" s="104">
        <f t="shared" si="73"/>
        <v>114.39233333333334</v>
      </c>
      <c r="L322" s="104">
        <f t="shared" si="69"/>
        <v>211.03700000000001</v>
      </c>
      <c r="M322" s="104">
        <v>211.03700000000001</v>
      </c>
      <c r="N322" s="105">
        <v>0</v>
      </c>
      <c r="O322" s="106">
        <f t="shared" si="93"/>
        <v>2</v>
      </c>
      <c r="P322" s="104">
        <v>65.951999999999998</v>
      </c>
      <c r="Q322" s="106">
        <f t="shared" si="84"/>
        <v>3</v>
      </c>
      <c r="R322" s="104">
        <v>66.188000000000002</v>
      </c>
      <c r="S322" s="104">
        <v>0</v>
      </c>
      <c r="T322" s="107">
        <f t="shared" si="85"/>
        <v>343.17700000000002</v>
      </c>
    </row>
    <row r="323" spans="1:20" s="68" customFormat="1" ht="86.25" outlineLevel="1" x14ac:dyDescent="0.3">
      <c r="A323" s="98" t="s">
        <v>997</v>
      </c>
      <c r="B323" s="99" t="s">
        <v>1017</v>
      </c>
      <c r="C323" s="100" t="s">
        <v>365</v>
      </c>
      <c r="D323" s="101" t="s">
        <v>699</v>
      </c>
      <c r="E323" s="102" t="s">
        <v>233</v>
      </c>
      <c r="F323" s="101" t="s">
        <v>128</v>
      </c>
      <c r="G323" s="101" t="s">
        <v>137</v>
      </c>
      <c r="H323" s="103">
        <v>45270</v>
      </c>
      <c r="I323" s="103">
        <v>45276</v>
      </c>
      <c r="J323" s="102" t="s">
        <v>700</v>
      </c>
      <c r="K323" s="104">
        <f t="shared" si="73"/>
        <v>38.363714285714288</v>
      </c>
      <c r="L323" s="104">
        <f t="shared" si="69"/>
        <v>0</v>
      </c>
      <c r="M323" s="104">
        <v>0</v>
      </c>
      <c r="N323" s="105">
        <v>0</v>
      </c>
      <c r="O323" s="106">
        <f t="shared" si="93"/>
        <v>6</v>
      </c>
      <c r="P323" s="104">
        <v>152.15700000000001</v>
      </c>
      <c r="Q323" s="106">
        <f t="shared" si="84"/>
        <v>7</v>
      </c>
      <c r="R323" s="104">
        <v>116.389</v>
      </c>
      <c r="S323" s="104">
        <v>0</v>
      </c>
      <c r="T323" s="107">
        <f t="shared" si="85"/>
        <v>268.54599999999999</v>
      </c>
    </row>
    <row r="324" spans="1:20" s="68" customFormat="1" ht="103.5" outlineLevel="1" x14ac:dyDescent="0.3">
      <c r="A324" s="98" t="s">
        <v>997</v>
      </c>
      <c r="B324" s="99" t="s">
        <v>1018</v>
      </c>
      <c r="C324" s="100" t="s">
        <v>365</v>
      </c>
      <c r="D324" s="101" t="s">
        <v>699</v>
      </c>
      <c r="E324" s="102" t="s">
        <v>701</v>
      </c>
      <c r="F324" s="101" t="s">
        <v>128</v>
      </c>
      <c r="G324" s="101" t="s">
        <v>137</v>
      </c>
      <c r="H324" s="103">
        <v>45270</v>
      </c>
      <c r="I324" s="103">
        <v>45276</v>
      </c>
      <c r="J324" s="102" t="s">
        <v>700</v>
      </c>
      <c r="K324" s="104">
        <f t="shared" si="73"/>
        <v>27.236428571428572</v>
      </c>
      <c r="L324" s="104">
        <f t="shared" ref="L324:L380" si="94">+M324+N324</f>
        <v>0</v>
      </c>
      <c r="M324" s="104">
        <v>0</v>
      </c>
      <c r="N324" s="105">
        <v>0</v>
      </c>
      <c r="O324" s="106">
        <f t="shared" si="93"/>
        <v>6</v>
      </c>
      <c r="P324" s="104">
        <v>107.52</v>
      </c>
      <c r="Q324" s="106">
        <f t="shared" si="84"/>
        <v>7</v>
      </c>
      <c r="R324" s="104">
        <v>83.135000000000005</v>
      </c>
      <c r="S324" s="104">
        <v>0</v>
      </c>
      <c r="T324" s="107">
        <f t="shared" si="85"/>
        <v>190.655</v>
      </c>
    </row>
    <row r="325" spans="1:20" s="68" customFormat="1" ht="103.5" outlineLevel="1" x14ac:dyDescent="0.3">
      <c r="A325" s="98" t="s">
        <v>997</v>
      </c>
      <c r="B325" s="99" t="s">
        <v>1019</v>
      </c>
      <c r="C325" s="100" t="s">
        <v>365</v>
      </c>
      <c r="D325" s="101" t="s">
        <v>699</v>
      </c>
      <c r="E325" s="102" t="s">
        <v>702</v>
      </c>
      <c r="F325" s="101" t="s">
        <v>128</v>
      </c>
      <c r="G325" s="101" t="s">
        <v>137</v>
      </c>
      <c r="H325" s="103">
        <v>45200</v>
      </c>
      <c r="I325" s="103">
        <v>45212</v>
      </c>
      <c r="J325" s="102" t="s">
        <v>235</v>
      </c>
      <c r="K325" s="104">
        <f t="shared" si="73"/>
        <v>11.411153846153846</v>
      </c>
      <c r="L325" s="104">
        <f t="shared" si="94"/>
        <v>0</v>
      </c>
      <c r="M325" s="104">
        <v>0</v>
      </c>
      <c r="N325" s="105">
        <v>0</v>
      </c>
      <c r="O325" s="106">
        <f t="shared" si="93"/>
        <v>12</v>
      </c>
      <c r="P325" s="104">
        <v>65.209999999999994</v>
      </c>
      <c r="Q325" s="106">
        <f t="shared" si="84"/>
        <v>13</v>
      </c>
      <c r="R325" s="104">
        <v>83.135000000000005</v>
      </c>
      <c r="S325" s="104">
        <v>0</v>
      </c>
      <c r="T325" s="107">
        <f t="shared" si="85"/>
        <v>148.345</v>
      </c>
    </row>
    <row r="326" spans="1:20" s="68" customFormat="1" ht="103.5" outlineLevel="1" x14ac:dyDescent="0.3">
      <c r="A326" s="98" t="s">
        <v>997</v>
      </c>
      <c r="B326" s="99" t="s">
        <v>1020</v>
      </c>
      <c r="C326" s="100" t="s">
        <v>365</v>
      </c>
      <c r="D326" s="101" t="s">
        <v>699</v>
      </c>
      <c r="E326" s="102" t="s">
        <v>703</v>
      </c>
      <c r="F326" s="101" t="s">
        <v>128</v>
      </c>
      <c r="G326" s="101" t="s">
        <v>137</v>
      </c>
      <c r="H326" s="103">
        <v>45200</v>
      </c>
      <c r="I326" s="103">
        <v>45212</v>
      </c>
      <c r="J326" s="102" t="s">
        <v>235</v>
      </c>
      <c r="K326" s="104">
        <f t="shared" si="73"/>
        <v>16.398076923076925</v>
      </c>
      <c r="L326" s="104">
        <f t="shared" si="94"/>
        <v>0</v>
      </c>
      <c r="M326" s="104">
        <v>0</v>
      </c>
      <c r="N326" s="105">
        <v>0</v>
      </c>
      <c r="O326" s="106">
        <f t="shared" si="93"/>
        <v>12</v>
      </c>
      <c r="P326" s="104">
        <v>97.344999999999999</v>
      </c>
      <c r="Q326" s="106">
        <f t="shared" si="84"/>
        <v>13</v>
      </c>
      <c r="R326" s="104">
        <v>115.83</v>
      </c>
      <c r="S326" s="104">
        <v>0</v>
      </c>
      <c r="T326" s="107">
        <f t="shared" si="85"/>
        <v>213.17500000000001</v>
      </c>
    </row>
    <row r="327" spans="1:20" s="68" customFormat="1" ht="103.5" outlineLevel="1" x14ac:dyDescent="0.3">
      <c r="A327" s="98" t="s">
        <v>997</v>
      </c>
      <c r="B327" s="99" t="s">
        <v>1021</v>
      </c>
      <c r="C327" s="100" t="s">
        <v>365</v>
      </c>
      <c r="D327" s="101" t="s">
        <v>699</v>
      </c>
      <c r="E327" s="102" t="s">
        <v>704</v>
      </c>
      <c r="F327" s="101" t="s">
        <v>128</v>
      </c>
      <c r="G327" s="101" t="s">
        <v>137</v>
      </c>
      <c r="H327" s="103">
        <v>45200</v>
      </c>
      <c r="I327" s="103">
        <v>45212</v>
      </c>
      <c r="J327" s="102" t="s">
        <v>235</v>
      </c>
      <c r="K327" s="104">
        <f t="shared" si="73"/>
        <v>16.398076923076925</v>
      </c>
      <c r="L327" s="104">
        <f t="shared" si="94"/>
        <v>0</v>
      </c>
      <c r="M327" s="104">
        <v>0</v>
      </c>
      <c r="N327" s="105">
        <v>0</v>
      </c>
      <c r="O327" s="106">
        <f t="shared" si="93"/>
        <v>12</v>
      </c>
      <c r="P327" s="104">
        <v>97.344999999999999</v>
      </c>
      <c r="Q327" s="106">
        <f t="shared" si="84"/>
        <v>13</v>
      </c>
      <c r="R327" s="104">
        <v>115.83</v>
      </c>
      <c r="S327" s="104">
        <v>0</v>
      </c>
      <c r="T327" s="107">
        <f t="shared" si="85"/>
        <v>213.17500000000001</v>
      </c>
    </row>
    <row r="328" spans="1:20" s="68" customFormat="1" ht="51.75" outlineLevel="1" x14ac:dyDescent="0.3">
      <c r="A328" s="98" t="s">
        <v>997</v>
      </c>
      <c r="B328" s="99" t="s">
        <v>1022</v>
      </c>
      <c r="C328" s="100" t="s">
        <v>365</v>
      </c>
      <c r="D328" s="101" t="s">
        <v>705</v>
      </c>
      <c r="E328" s="102" t="s">
        <v>672</v>
      </c>
      <c r="F328" s="101" t="s">
        <v>128</v>
      </c>
      <c r="G328" s="101" t="s">
        <v>137</v>
      </c>
      <c r="H328" s="103">
        <v>45285</v>
      </c>
      <c r="I328" s="103">
        <v>45290</v>
      </c>
      <c r="J328" s="102" t="s">
        <v>783</v>
      </c>
      <c r="K328" s="104">
        <f t="shared" si="73"/>
        <v>27.3935</v>
      </c>
      <c r="L328" s="104">
        <f t="shared" si="94"/>
        <v>0</v>
      </c>
      <c r="M328" s="104">
        <v>0</v>
      </c>
      <c r="N328" s="105">
        <v>0</v>
      </c>
      <c r="O328" s="106">
        <f t="shared" si="93"/>
        <v>5</v>
      </c>
      <c r="P328" s="104">
        <v>118.985</v>
      </c>
      <c r="Q328" s="106">
        <f t="shared" si="84"/>
        <v>6</v>
      </c>
      <c r="R328" s="104">
        <v>45.375999999999998</v>
      </c>
      <c r="S328" s="104">
        <v>0</v>
      </c>
      <c r="T328" s="107">
        <f t="shared" si="85"/>
        <v>164.36099999999999</v>
      </c>
    </row>
    <row r="329" spans="1:20" s="97" customFormat="1" ht="34.5" x14ac:dyDescent="0.3">
      <c r="A329" s="90" t="s">
        <v>1023</v>
      </c>
      <c r="B329" s="109"/>
      <c r="C329" s="100"/>
      <c r="D329" s="110"/>
      <c r="E329" s="111"/>
      <c r="F329" s="110"/>
      <c r="G329" s="110"/>
      <c r="H329" s="112"/>
      <c r="I329" s="112"/>
      <c r="J329" s="111"/>
      <c r="K329" s="107">
        <f t="shared" si="73"/>
        <v>0</v>
      </c>
      <c r="L329" s="107">
        <f>SUM(L330:L331)</f>
        <v>0</v>
      </c>
      <c r="M329" s="107">
        <f t="shared" ref="M329:S329" si="95">SUM(M330:M331)</f>
        <v>0</v>
      </c>
      <c r="N329" s="107">
        <f t="shared" si="95"/>
        <v>0</v>
      </c>
      <c r="O329" s="113">
        <f t="shared" si="95"/>
        <v>9</v>
      </c>
      <c r="P329" s="107">
        <f>SUM(P330:P331)</f>
        <v>0</v>
      </c>
      <c r="Q329" s="113">
        <f t="shared" si="95"/>
        <v>11</v>
      </c>
      <c r="R329" s="107">
        <f t="shared" si="95"/>
        <v>0</v>
      </c>
      <c r="S329" s="107">
        <f t="shared" si="95"/>
        <v>0</v>
      </c>
      <c r="T329" s="107">
        <f t="shared" si="85"/>
        <v>0</v>
      </c>
    </row>
    <row r="330" spans="1:20" s="68" customFormat="1" ht="69" outlineLevel="1" x14ac:dyDescent="0.3">
      <c r="A330" s="98" t="s">
        <v>1023</v>
      </c>
      <c r="B330" s="99" t="s">
        <v>83</v>
      </c>
      <c r="C330" s="100" t="s">
        <v>365</v>
      </c>
      <c r="D330" s="101" t="s">
        <v>706</v>
      </c>
      <c r="E330" s="102" t="s">
        <v>351</v>
      </c>
      <c r="F330" s="101" t="s">
        <v>137</v>
      </c>
      <c r="G330" s="101" t="s">
        <v>128</v>
      </c>
      <c r="H330" s="103">
        <v>45216</v>
      </c>
      <c r="I330" s="103">
        <v>45219</v>
      </c>
      <c r="J330" s="102" t="s">
        <v>115</v>
      </c>
      <c r="K330" s="104">
        <f t="shared" si="73"/>
        <v>0</v>
      </c>
      <c r="L330" s="104">
        <f t="shared" si="94"/>
        <v>0</v>
      </c>
      <c r="M330" s="104">
        <v>0</v>
      </c>
      <c r="N330" s="105">
        <v>0</v>
      </c>
      <c r="O330" s="106">
        <f>I330-H330</f>
        <v>3</v>
      </c>
      <c r="P330" s="104">
        <v>0</v>
      </c>
      <c r="Q330" s="106">
        <f>I330-H330+1</f>
        <v>4</v>
      </c>
      <c r="R330" s="104">
        <v>0</v>
      </c>
      <c r="S330" s="104">
        <v>0</v>
      </c>
      <c r="T330" s="107">
        <f t="shared" si="85"/>
        <v>0</v>
      </c>
    </row>
    <row r="331" spans="1:20" s="68" customFormat="1" ht="69" outlineLevel="1" x14ac:dyDescent="0.3">
      <c r="A331" s="98" t="s">
        <v>1023</v>
      </c>
      <c r="B331" s="99" t="s">
        <v>299</v>
      </c>
      <c r="C331" s="100" t="s">
        <v>365</v>
      </c>
      <c r="D331" s="101" t="s">
        <v>707</v>
      </c>
      <c r="E331" s="102" t="s">
        <v>350</v>
      </c>
      <c r="F331" s="101" t="s">
        <v>137</v>
      </c>
      <c r="G331" s="101" t="s">
        <v>128</v>
      </c>
      <c r="H331" s="103">
        <v>45256</v>
      </c>
      <c r="I331" s="103">
        <v>45262</v>
      </c>
      <c r="J331" s="102" t="s">
        <v>708</v>
      </c>
      <c r="K331" s="104">
        <f t="shared" ref="K331:K379" si="96">T331/Q331</f>
        <v>0</v>
      </c>
      <c r="L331" s="104">
        <f t="shared" si="94"/>
        <v>0</v>
      </c>
      <c r="M331" s="104">
        <v>0</v>
      </c>
      <c r="N331" s="105">
        <v>0</v>
      </c>
      <c r="O331" s="106">
        <f>I331-H331</f>
        <v>6</v>
      </c>
      <c r="P331" s="104">
        <v>0</v>
      </c>
      <c r="Q331" s="106">
        <f>I331-H331+1</f>
        <v>7</v>
      </c>
      <c r="R331" s="104">
        <v>0</v>
      </c>
      <c r="S331" s="104">
        <v>0</v>
      </c>
      <c r="T331" s="107">
        <f t="shared" si="85"/>
        <v>0</v>
      </c>
    </row>
    <row r="332" spans="1:20" s="97" customFormat="1" ht="17.25" x14ac:dyDescent="0.3">
      <c r="A332" s="90" t="s">
        <v>1024</v>
      </c>
      <c r="B332" s="109"/>
      <c r="C332" s="100"/>
      <c r="D332" s="110"/>
      <c r="E332" s="111"/>
      <c r="F332" s="110"/>
      <c r="G332" s="110"/>
      <c r="H332" s="103"/>
      <c r="I332" s="103"/>
      <c r="J332" s="111"/>
      <c r="K332" s="107">
        <f t="shared" si="96"/>
        <v>114.17121428571429</v>
      </c>
      <c r="L332" s="107">
        <f>SUM(L333:L347)</f>
        <v>2909.1079999999993</v>
      </c>
      <c r="M332" s="107">
        <f t="shared" ref="M332:S332" si="97">SUM(M333:M347)</f>
        <v>2909.1079999999993</v>
      </c>
      <c r="N332" s="107">
        <f t="shared" si="97"/>
        <v>0</v>
      </c>
      <c r="O332" s="113">
        <f t="shared" si="97"/>
        <v>65</v>
      </c>
      <c r="P332" s="107">
        <f>SUM(P333:P347)</f>
        <v>2915.0520000000006</v>
      </c>
      <c r="Q332" s="113">
        <f>SUM(Q333:Q347)</f>
        <v>84</v>
      </c>
      <c r="R332" s="107">
        <f t="shared" si="97"/>
        <v>3517.5329999999999</v>
      </c>
      <c r="S332" s="107">
        <f t="shared" si="97"/>
        <v>248.68899999999999</v>
      </c>
      <c r="T332" s="107">
        <f t="shared" si="85"/>
        <v>9590.3819999999996</v>
      </c>
    </row>
    <row r="333" spans="1:20" s="68" customFormat="1" ht="86.25" outlineLevel="1" x14ac:dyDescent="0.3">
      <c r="A333" s="98" t="s">
        <v>1024</v>
      </c>
      <c r="B333" s="99" t="s">
        <v>84</v>
      </c>
      <c r="C333" s="100" t="s">
        <v>365</v>
      </c>
      <c r="D333" s="101" t="s">
        <v>709</v>
      </c>
      <c r="E333" s="102" t="s">
        <v>353</v>
      </c>
      <c r="F333" s="101" t="s">
        <v>128</v>
      </c>
      <c r="G333" s="101" t="s">
        <v>137</v>
      </c>
      <c r="H333" s="103">
        <v>45217</v>
      </c>
      <c r="I333" s="103">
        <v>45219</v>
      </c>
      <c r="J333" s="102" t="s">
        <v>118</v>
      </c>
      <c r="K333" s="104">
        <f t="shared" si="96"/>
        <v>184.36766666666668</v>
      </c>
      <c r="L333" s="104">
        <f t="shared" si="94"/>
        <v>223.649</v>
      </c>
      <c r="M333" s="104">
        <v>223.649</v>
      </c>
      <c r="N333" s="105">
        <v>0</v>
      </c>
      <c r="O333" s="106">
        <f t="shared" ref="O333:O346" si="98">I333-H333</f>
        <v>2</v>
      </c>
      <c r="P333" s="104">
        <v>163.917</v>
      </c>
      <c r="Q333" s="106">
        <f t="shared" ref="Q333:Q347" si="99">I333-H333+1</f>
        <v>3</v>
      </c>
      <c r="R333" s="104">
        <v>165.53700000000001</v>
      </c>
      <c r="S333" s="104">
        <v>0</v>
      </c>
      <c r="T333" s="107">
        <f t="shared" si="85"/>
        <v>553.10300000000007</v>
      </c>
    </row>
    <row r="334" spans="1:20" s="68" customFormat="1" ht="86.25" outlineLevel="1" x14ac:dyDescent="0.3">
      <c r="A334" s="98" t="s">
        <v>1024</v>
      </c>
      <c r="B334" s="99" t="s">
        <v>90</v>
      </c>
      <c r="C334" s="100" t="s">
        <v>365</v>
      </c>
      <c r="D334" s="101" t="s">
        <v>710</v>
      </c>
      <c r="E334" s="102" t="s">
        <v>711</v>
      </c>
      <c r="F334" s="101" t="s">
        <v>128</v>
      </c>
      <c r="G334" s="101" t="s">
        <v>137</v>
      </c>
      <c r="H334" s="103">
        <v>45234</v>
      </c>
      <c r="I334" s="103">
        <v>45240</v>
      </c>
      <c r="J334" s="102" t="s">
        <v>712</v>
      </c>
      <c r="K334" s="104">
        <f t="shared" si="96"/>
        <v>105.40671428571429</v>
      </c>
      <c r="L334" s="104">
        <f t="shared" si="94"/>
        <v>260.71899999999999</v>
      </c>
      <c r="M334" s="104">
        <v>260.71899999999999</v>
      </c>
      <c r="N334" s="105">
        <v>0</v>
      </c>
      <c r="O334" s="106">
        <f t="shared" si="98"/>
        <v>6</v>
      </c>
      <c r="P334" s="104">
        <v>260.27300000000002</v>
      </c>
      <c r="Q334" s="106">
        <f t="shared" si="99"/>
        <v>7</v>
      </c>
      <c r="R334" s="104">
        <v>193.78899999999999</v>
      </c>
      <c r="S334" s="104">
        <v>23.065999999999999</v>
      </c>
      <c r="T334" s="107">
        <f t="shared" si="85"/>
        <v>737.84699999999998</v>
      </c>
    </row>
    <row r="335" spans="1:20" s="68" customFormat="1" ht="86.25" outlineLevel="1" x14ac:dyDescent="0.3">
      <c r="A335" s="98" t="s">
        <v>1024</v>
      </c>
      <c r="B335" s="99" t="s">
        <v>152</v>
      </c>
      <c r="C335" s="100" t="s">
        <v>365</v>
      </c>
      <c r="D335" s="101" t="s">
        <v>713</v>
      </c>
      <c r="E335" s="102" t="s">
        <v>714</v>
      </c>
      <c r="F335" s="101" t="s">
        <v>128</v>
      </c>
      <c r="G335" s="101" t="s">
        <v>137</v>
      </c>
      <c r="H335" s="103">
        <v>45228</v>
      </c>
      <c r="I335" s="103">
        <v>45234</v>
      </c>
      <c r="J335" s="102" t="s">
        <v>111</v>
      </c>
      <c r="K335" s="104">
        <f t="shared" si="96"/>
        <v>92.364285714285714</v>
      </c>
      <c r="L335" s="104">
        <f t="shared" si="94"/>
        <v>190.66200000000001</v>
      </c>
      <c r="M335" s="104">
        <v>190.66200000000001</v>
      </c>
      <c r="N335" s="105">
        <v>0</v>
      </c>
      <c r="O335" s="106">
        <f t="shared" si="98"/>
        <v>6</v>
      </c>
      <c r="P335" s="104">
        <v>194.05</v>
      </c>
      <c r="Q335" s="106">
        <f t="shared" si="99"/>
        <v>7</v>
      </c>
      <c r="R335" s="104">
        <v>261.83800000000002</v>
      </c>
      <c r="S335" s="104">
        <v>0</v>
      </c>
      <c r="T335" s="107">
        <f t="shared" si="85"/>
        <v>646.54999999999995</v>
      </c>
    </row>
    <row r="336" spans="1:20" s="68" customFormat="1" ht="120.75" outlineLevel="1" x14ac:dyDescent="0.3">
      <c r="A336" s="98" t="s">
        <v>1024</v>
      </c>
      <c r="B336" s="99" t="s">
        <v>300</v>
      </c>
      <c r="C336" s="100" t="s">
        <v>365</v>
      </c>
      <c r="D336" s="101" t="s">
        <v>715</v>
      </c>
      <c r="E336" s="102" t="s">
        <v>156</v>
      </c>
      <c r="F336" s="101" t="s">
        <v>128</v>
      </c>
      <c r="G336" s="101" t="s">
        <v>137</v>
      </c>
      <c r="H336" s="103">
        <v>45207</v>
      </c>
      <c r="I336" s="103">
        <v>45212</v>
      </c>
      <c r="J336" s="102" t="s">
        <v>236</v>
      </c>
      <c r="K336" s="104">
        <f t="shared" si="96"/>
        <v>25.151333333333337</v>
      </c>
      <c r="L336" s="104">
        <f t="shared" si="94"/>
        <v>119.759</v>
      </c>
      <c r="M336" s="104">
        <v>119.759</v>
      </c>
      <c r="N336" s="105">
        <v>0</v>
      </c>
      <c r="O336" s="106">
        <f t="shared" si="98"/>
        <v>5</v>
      </c>
      <c r="P336" s="104">
        <v>0</v>
      </c>
      <c r="Q336" s="106">
        <f t="shared" si="99"/>
        <v>6</v>
      </c>
      <c r="R336" s="104">
        <v>0</v>
      </c>
      <c r="S336" s="104">
        <v>31.149000000000001</v>
      </c>
      <c r="T336" s="107">
        <f t="shared" si="85"/>
        <v>150.90800000000002</v>
      </c>
    </row>
    <row r="337" spans="1:20" s="68" customFormat="1" ht="86.25" outlineLevel="1" x14ac:dyDescent="0.3">
      <c r="A337" s="98" t="s">
        <v>1024</v>
      </c>
      <c r="B337" s="99" t="s">
        <v>301</v>
      </c>
      <c r="C337" s="100" t="s">
        <v>365</v>
      </c>
      <c r="D337" s="101" t="s">
        <v>716</v>
      </c>
      <c r="E337" s="102" t="s">
        <v>717</v>
      </c>
      <c r="F337" s="101" t="s">
        <v>128</v>
      </c>
      <c r="G337" s="101" t="s">
        <v>137</v>
      </c>
      <c r="H337" s="103">
        <v>45235</v>
      </c>
      <c r="I337" s="103">
        <v>45241</v>
      </c>
      <c r="J337" s="102" t="s">
        <v>415</v>
      </c>
      <c r="K337" s="104">
        <f t="shared" si="96"/>
        <v>165.78914285714285</v>
      </c>
      <c r="L337" s="104">
        <f t="shared" si="94"/>
        <v>280.464</v>
      </c>
      <c r="M337" s="104">
        <v>280.464</v>
      </c>
      <c r="N337" s="105">
        <v>0</v>
      </c>
      <c r="O337" s="106">
        <f t="shared" si="98"/>
        <v>6</v>
      </c>
      <c r="P337" s="104">
        <v>410.81900000000002</v>
      </c>
      <c r="Q337" s="106">
        <f t="shared" si="99"/>
        <v>7</v>
      </c>
      <c r="R337" s="104">
        <v>408.517</v>
      </c>
      <c r="S337" s="104">
        <v>60.723999999999997</v>
      </c>
      <c r="T337" s="107">
        <f t="shared" si="85"/>
        <v>1160.5239999999999</v>
      </c>
    </row>
    <row r="338" spans="1:20" s="68" customFormat="1" ht="103.5" outlineLevel="1" x14ac:dyDescent="0.3">
      <c r="A338" s="98" t="s">
        <v>1024</v>
      </c>
      <c r="B338" s="99" t="s">
        <v>302</v>
      </c>
      <c r="C338" s="100" t="s">
        <v>365</v>
      </c>
      <c r="D338" s="101" t="s">
        <v>718</v>
      </c>
      <c r="E338" s="102" t="s">
        <v>719</v>
      </c>
      <c r="F338" s="101" t="s">
        <v>128</v>
      </c>
      <c r="G338" s="101" t="s">
        <v>137</v>
      </c>
      <c r="H338" s="103">
        <v>45235</v>
      </c>
      <c r="I338" s="103">
        <v>45241</v>
      </c>
      <c r="J338" s="102" t="s">
        <v>415</v>
      </c>
      <c r="K338" s="104">
        <f t="shared" si="96"/>
        <v>164.45</v>
      </c>
      <c r="L338" s="104">
        <f t="shared" si="94"/>
        <v>280.464</v>
      </c>
      <c r="M338" s="104">
        <v>280.464</v>
      </c>
      <c r="N338" s="105">
        <v>0</v>
      </c>
      <c r="O338" s="106">
        <f t="shared" si="98"/>
        <v>6</v>
      </c>
      <c r="P338" s="104">
        <v>410.81900000000002</v>
      </c>
      <c r="Q338" s="106">
        <f t="shared" si="99"/>
        <v>7</v>
      </c>
      <c r="R338" s="104">
        <v>408.517</v>
      </c>
      <c r="S338" s="104">
        <v>51.35</v>
      </c>
      <c r="T338" s="107">
        <f t="shared" si="85"/>
        <v>1151.1499999999999</v>
      </c>
    </row>
    <row r="339" spans="1:20" s="68" customFormat="1" ht="69" outlineLevel="1" x14ac:dyDescent="0.3">
      <c r="A339" s="98" t="s">
        <v>1024</v>
      </c>
      <c r="B339" s="99" t="s">
        <v>303</v>
      </c>
      <c r="C339" s="100" t="s">
        <v>365</v>
      </c>
      <c r="D339" s="101" t="s">
        <v>720</v>
      </c>
      <c r="E339" s="102" t="s">
        <v>721</v>
      </c>
      <c r="F339" s="101" t="s">
        <v>128</v>
      </c>
      <c r="G339" s="101" t="s">
        <v>137</v>
      </c>
      <c r="H339" s="103">
        <v>45235</v>
      </c>
      <c r="I339" s="103">
        <v>45239</v>
      </c>
      <c r="J339" s="102" t="s">
        <v>118</v>
      </c>
      <c r="K339" s="104">
        <f t="shared" si="96"/>
        <v>148.9802</v>
      </c>
      <c r="L339" s="104">
        <f t="shared" si="94"/>
        <v>316.512</v>
      </c>
      <c r="M339" s="104">
        <v>316.512</v>
      </c>
      <c r="N339" s="105">
        <v>0</v>
      </c>
      <c r="O339" s="106">
        <f t="shared" si="98"/>
        <v>4</v>
      </c>
      <c r="P339" s="104">
        <v>220.39400000000001</v>
      </c>
      <c r="Q339" s="106">
        <f t="shared" si="99"/>
        <v>5</v>
      </c>
      <c r="R339" s="104">
        <v>207.995</v>
      </c>
      <c r="S339" s="104">
        <v>0</v>
      </c>
      <c r="T339" s="107">
        <f t="shared" si="85"/>
        <v>744.90099999999995</v>
      </c>
    </row>
    <row r="340" spans="1:20" s="68" customFormat="1" ht="69" outlineLevel="1" x14ac:dyDescent="0.3">
      <c r="A340" s="98" t="s">
        <v>1024</v>
      </c>
      <c r="B340" s="99" t="s">
        <v>304</v>
      </c>
      <c r="C340" s="100" t="s">
        <v>365</v>
      </c>
      <c r="D340" s="101" t="s">
        <v>722</v>
      </c>
      <c r="E340" s="102" t="s">
        <v>723</v>
      </c>
      <c r="F340" s="101" t="s">
        <v>128</v>
      </c>
      <c r="G340" s="101" t="s">
        <v>137</v>
      </c>
      <c r="H340" s="103">
        <v>45242</v>
      </c>
      <c r="I340" s="103">
        <v>45248</v>
      </c>
      <c r="J340" s="102" t="s">
        <v>724</v>
      </c>
      <c r="K340" s="104">
        <f t="shared" si="96"/>
        <v>117.81728571428572</v>
      </c>
      <c r="L340" s="104">
        <f t="shared" si="94"/>
        <v>142.215</v>
      </c>
      <c r="M340" s="104">
        <v>142.215</v>
      </c>
      <c r="N340" s="105">
        <v>0</v>
      </c>
      <c r="O340" s="106">
        <f t="shared" si="98"/>
        <v>6</v>
      </c>
      <c r="P340" s="104">
        <v>273.67</v>
      </c>
      <c r="Q340" s="106">
        <f t="shared" si="99"/>
        <v>7</v>
      </c>
      <c r="R340" s="104">
        <v>368.83600000000001</v>
      </c>
      <c r="S340" s="104">
        <v>40</v>
      </c>
      <c r="T340" s="107">
        <f t="shared" si="85"/>
        <v>824.721</v>
      </c>
    </row>
    <row r="341" spans="1:20" s="68" customFormat="1" ht="86.25" outlineLevel="1" x14ac:dyDescent="0.3">
      <c r="A341" s="98" t="s">
        <v>1024</v>
      </c>
      <c r="B341" s="99" t="s">
        <v>305</v>
      </c>
      <c r="C341" s="100" t="s">
        <v>365</v>
      </c>
      <c r="D341" s="101" t="s">
        <v>722</v>
      </c>
      <c r="E341" s="102" t="s">
        <v>352</v>
      </c>
      <c r="F341" s="101" t="s">
        <v>128</v>
      </c>
      <c r="G341" s="101" t="s">
        <v>137</v>
      </c>
      <c r="H341" s="103">
        <v>45242</v>
      </c>
      <c r="I341" s="103">
        <v>45248</v>
      </c>
      <c r="J341" s="102" t="s">
        <v>724</v>
      </c>
      <c r="K341" s="104">
        <f t="shared" si="96"/>
        <v>117.81728571428572</v>
      </c>
      <c r="L341" s="104">
        <f t="shared" si="94"/>
        <v>142.215</v>
      </c>
      <c r="M341" s="104">
        <v>142.215</v>
      </c>
      <c r="N341" s="105">
        <v>0</v>
      </c>
      <c r="O341" s="106">
        <f t="shared" si="98"/>
        <v>6</v>
      </c>
      <c r="P341" s="104">
        <v>273.67</v>
      </c>
      <c r="Q341" s="106">
        <f t="shared" si="99"/>
        <v>7</v>
      </c>
      <c r="R341" s="104">
        <v>368.83600000000001</v>
      </c>
      <c r="S341" s="104">
        <v>40</v>
      </c>
      <c r="T341" s="107">
        <f t="shared" si="85"/>
        <v>824.721</v>
      </c>
    </row>
    <row r="342" spans="1:20" s="68" customFormat="1" ht="86.25" outlineLevel="1" x14ac:dyDescent="0.3">
      <c r="A342" s="98" t="s">
        <v>1024</v>
      </c>
      <c r="B342" s="99" t="s">
        <v>306</v>
      </c>
      <c r="C342" s="100" t="s">
        <v>365</v>
      </c>
      <c r="D342" s="101" t="s">
        <v>725</v>
      </c>
      <c r="E342" s="102" t="s">
        <v>717</v>
      </c>
      <c r="F342" s="101" t="s">
        <v>128</v>
      </c>
      <c r="G342" s="101" t="s">
        <v>137</v>
      </c>
      <c r="H342" s="103">
        <v>45257</v>
      </c>
      <c r="I342" s="103">
        <v>45259</v>
      </c>
      <c r="J342" s="102" t="s">
        <v>138</v>
      </c>
      <c r="K342" s="104">
        <f t="shared" si="96"/>
        <v>40.868000000000002</v>
      </c>
      <c r="L342" s="104">
        <f t="shared" si="94"/>
        <v>0</v>
      </c>
      <c r="M342" s="104">
        <v>0</v>
      </c>
      <c r="N342" s="105">
        <v>0</v>
      </c>
      <c r="O342" s="106">
        <f t="shared" si="98"/>
        <v>2</v>
      </c>
      <c r="P342" s="104">
        <v>0</v>
      </c>
      <c r="Q342" s="106">
        <f t="shared" si="99"/>
        <v>3</v>
      </c>
      <c r="R342" s="104">
        <v>122.604</v>
      </c>
      <c r="S342" s="104">
        <v>0</v>
      </c>
      <c r="T342" s="107">
        <f t="shared" si="85"/>
        <v>122.604</v>
      </c>
    </row>
    <row r="343" spans="1:20" s="68" customFormat="1" ht="69" outlineLevel="1" x14ac:dyDescent="0.3">
      <c r="A343" s="98" t="s">
        <v>1024</v>
      </c>
      <c r="B343" s="99" t="s">
        <v>307</v>
      </c>
      <c r="C343" s="100" t="s">
        <v>365</v>
      </c>
      <c r="D343" s="101" t="s">
        <v>726</v>
      </c>
      <c r="E343" s="102" t="s">
        <v>727</v>
      </c>
      <c r="F343" s="101" t="s">
        <v>128</v>
      </c>
      <c r="G343" s="101" t="s">
        <v>137</v>
      </c>
      <c r="H343" s="103">
        <v>45255</v>
      </c>
      <c r="I343" s="103">
        <v>45262</v>
      </c>
      <c r="J343" s="102" t="s">
        <v>115</v>
      </c>
      <c r="K343" s="104">
        <f t="shared" si="96"/>
        <v>125.516875</v>
      </c>
      <c r="L343" s="104">
        <f t="shared" si="94"/>
        <v>306.392</v>
      </c>
      <c r="M343" s="104">
        <v>306.392</v>
      </c>
      <c r="N343" s="105">
        <v>0</v>
      </c>
      <c r="O343" s="106">
        <f t="shared" si="98"/>
        <v>7</v>
      </c>
      <c r="P343" s="104">
        <v>293.45800000000003</v>
      </c>
      <c r="Q343" s="106">
        <f t="shared" si="99"/>
        <v>8</v>
      </c>
      <c r="R343" s="104">
        <v>404.28500000000003</v>
      </c>
      <c r="S343" s="104">
        <v>0</v>
      </c>
      <c r="T343" s="107">
        <f t="shared" si="85"/>
        <v>1004.135</v>
      </c>
    </row>
    <row r="344" spans="1:20" s="68" customFormat="1" ht="103.5" outlineLevel="1" x14ac:dyDescent="0.3">
      <c r="A344" s="98" t="s">
        <v>1024</v>
      </c>
      <c r="B344" s="99" t="s">
        <v>308</v>
      </c>
      <c r="C344" s="100" t="s">
        <v>365</v>
      </c>
      <c r="D344" s="101" t="s">
        <v>728</v>
      </c>
      <c r="E344" s="102" t="s">
        <v>729</v>
      </c>
      <c r="F344" s="101" t="s">
        <v>128</v>
      </c>
      <c r="G344" s="101" t="s">
        <v>137</v>
      </c>
      <c r="H344" s="103">
        <v>45257</v>
      </c>
      <c r="I344" s="103">
        <v>45258</v>
      </c>
      <c r="J344" s="102" t="s">
        <v>138</v>
      </c>
      <c r="K344" s="104">
        <f t="shared" si="96"/>
        <v>40.868000000000002</v>
      </c>
      <c r="L344" s="104">
        <f t="shared" si="94"/>
        <v>0</v>
      </c>
      <c r="M344" s="104">
        <v>0</v>
      </c>
      <c r="N344" s="105">
        <v>0</v>
      </c>
      <c r="O344" s="106">
        <f t="shared" si="98"/>
        <v>1</v>
      </c>
      <c r="P344" s="104">
        <v>0</v>
      </c>
      <c r="Q344" s="106">
        <f t="shared" si="99"/>
        <v>2</v>
      </c>
      <c r="R344" s="104">
        <v>81.736000000000004</v>
      </c>
      <c r="S344" s="104">
        <v>0</v>
      </c>
      <c r="T344" s="107">
        <f t="shared" si="85"/>
        <v>81.736000000000004</v>
      </c>
    </row>
    <row r="345" spans="1:20" s="68" customFormat="1" ht="103.5" outlineLevel="1" x14ac:dyDescent="0.3">
      <c r="A345" s="98" t="s">
        <v>1024</v>
      </c>
      <c r="B345" s="99" t="s">
        <v>309</v>
      </c>
      <c r="C345" s="100" t="s">
        <v>365</v>
      </c>
      <c r="D345" s="101" t="s">
        <v>728</v>
      </c>
      <c r="E345" s="102" t="s">
        <v>729</v>
      </c>
      <c r="F345" s="101" t="s">
        <v>128</v>
      </c>
      <c r="G345" s="101" t="s">
        <v>137</v>
      </c>
      <c r="H345" s="103">
        <v>45258</v>
      </c>
      <c r="I345" s="103">
        <v>45262</v>
      </c>
      <c r="J345" s="102" t="s">
        <v>189</v>
      </c>
      <c r="K345" s="104">
        <f t="shared" si="96"/>
        <v>118.70599999999999</v>
      </c>
      <c r="L345" s="104">
        <f t="shared" si="94"/>
        <v>77.614999999999995</v>
      </c>
      <c r="M345" s="104">
        <v>77.614999999999995</v>
      </c>
      <c r="N345" s="105">
        <v>0</v>
      </c>
      <c r="O345" s="106">
        <f t="shared" si="98"/>
        <v>4</v>
      </c>
      <c r="P345" s="104">
        <v>290.27999999999997</v>
      </c>
      <c r="Q345" s="106">
        <f t="shared" si="99"/>
        <v>5</v>
      </c>
      <c r="R345" s="104">
        <v>223.23500000000001</v>
      </c>
      <c r="S345" s="104">
        <v>2.4</v>
      </c>
      <c r="T345" s="107">
        <f t="shared" si="85"/>
        <v>593.53</v>
      </c>
    </row>
    <row r="346" spans="1:20" s="68" customFormat="1" ht="69" outlineLevel="1" x14ac:dyDescent="0.3">
      <c r="A346" s="98" t="s">
        <v>1024</v>
      </c>
      <c r="B346" s="99" t="s">
        <v>310</v>
      </c>
      <c r="C346" s="100" t="s">
        <v>365</v>
      </c>
      <c r="D346" s="101" t="s">
        <v>730</v>
      </c>
      <c r="E346" s="102" t="s">
        <v>731</v>
      </c>
      <c r="F346" s="101" t="s">
        <v>128</v>
      </c>
      <c r="G346" s="101" t="s">
        <v>137</v>
      </c>
      <c r="H346" s="103">
        <v>45265</v>
      </c>
      <c r="I346" s="103">
        <v>45269</v>
      </c>
      <c r="J346" s="102" t="s">
        <v>733</v>
      </c>
      <c r="K346" s="104">
        <f t="shared" si="96"/>
        <v>99.395200000000003</v>
      </c>
      <c r="L346" s="104">
        <f t="shared" si="94"/>
        <v>284.221</v>
      </c>
      <c r="M346" s="104">
        <v>284.221</v>
      </c>
      <c r="N346" s="105">
        <v>0</v>
      </c>
      <c r="O346" s="106">
        <f t="shared" si="98"/>
        <v>4</v>
      </c>
      <c r="P346" s="104">
        <v>61.850999999999999</v>
      </c>
      <c r="Q346" s="106">
        <f t="shared" si="99"/>
        <v>5</v>
      </c>
      <c r="R346" s="104">
        <v>150.904</v>
      </c>
      <c r="S346" s="104">
        <v>0</v>
      </c>
      <c r="T346" s="107">
        <f t="shared" si="85"/>
        <v>496.976</v>
      </c>
    </row>
    <row r="347" spans="1:20" s="68" customFormat="1" ht="69" outlineLevel="1" x14ac:dyDescent="0.3">
      <c r="A347" s="98" t="s">
        <v>1024</v>
      </c>
      <c r="B347" s="99" t="s">
        <v>311</v>
      </c>
      <c r="C347" s="100" t="s">
        <v>365</v>
      </c>
      <c r="D347" s="101" t="s">
        <v>730</v>
      </c>
      <c r="E347" s="102" t="s">
        <v>732</v>
      </c>
      <c r="F347" s="101" t="s">
        <v>128</v>
      </c>
      <c r="G347" s="101" t="s">
        <v>137</v>
      </c>
      <c r="H347" s="103">
        <v>45265</v>
      </c>
      <c r="I347" s="103">
        <v>45269</v>
      </c>
      <c r="J347" s="102" t="s">
        <v>733</v>
      </c>
      <c r="K347" s="104">
        <f t="shared" si="96"/>
        <v>99.395200000000003</v>
      </c>
      <c r="L347" s="104">
        <f t="shared" si="94"/>
        <v>284.221</v>
      </c>
      <c r="M347" s="104">
        <v>284.221</v>
      </c>
      <c r="N347" s="105">
        <v>0</v>
      </c>
      <c r="O347" s="106"/>
      <c r="P347" s="104">
        <v>61.850999999999999</v>
      </c>
      <c r="Q347" s="106">
        <f t="shared" si="99"/>
        <v>5</v>
      </c>
      <c r="R347" s="104">
        <v>150.904</v>
      </c>
      <c r="S347" s="104">
        <v>0</v>
      </c>
      <c r="T347" s="107">
        <f t="shared" si="85"/>
        <v>496.976</v>
      </c>
    </row>
    <row r="348" spans="1:20" s="97" customFormat="1" ht="34.5" x14ac:dyDescent="0.3">
      <c r="A348" s="90" t="s">
        <v>1025</v>
      </c>
      <c r="B348" s="109"/>
      <c r="C348" s="100"/>
      <c r="D348" s="110"/>
      <c r="E348" s="111"/>
      <c r="F348" s="110"/>
      <c r="G348" s="110"/>
      <c r="H348" s="112"/>
      <c r="I348" s="112"/>
      <c r="J348" s="111"/>
      <c r="K348" s="107">
        <f t="shared" si="96"/>
        <v>154.925625</v>
      </c>
      <c r="L348" s="107">
        <f>SUM(L349:L350)</f>
        <v>550.13800000000003</v>
      </c>
      <c r="M348" s="107">
        <f t="shared" ref="M348:S348" si="100">SUM(M349:M350)</f>
        <v>550.13800000000003</v>
      </c>
      <c r="N348" s="107">
        <f t="shared" si="100"/>
        <v>0</v>
      </c>
      <c r="O348" s="113">
        <f t="shared" si="100"/>
        <v>6</v>
      </c>
      <c r="P348" s="107">
        <f>SUM(P349:P350)</f>
        <v>197.44299999999998</v>
      </c>
      <c r="Q348" s="113">
        <f t="shared" si="100"/>
        <v>8</v>
      </c>
      <c r="R348" s="107">
        <f t="shared" si="100"/>
        <v>454.97400000000005</v>
      </c>
      <c r="S348" s="107">
        <f t="shared" si="100"/>
        <v>36.85</v>
      </c>
      <c r="T348" s="107">
        <f t="shared" si="85"/>
        <v>1239.405</v>
      </c>
    </row>
    <row r="349" spans="1:20" s="68" customFormat="1" ht="69" outlineLevel="1" x14ac:dyDescent="0.3">
      <c r="A349" s="98" t="s">
        <v>1025</v>
      </c>
      <c r="B349" s="99" t="s">
        <v>85</v>
      </c>
      <c r="C349" s="100" t="s">
        <v>365</v>
      </c>
      <c r="D349" s="101" t="s">
        <v>734</v>
      </c>
      <c r="E349" s="102" t="s">
        <v>735</v>
      </c>
      <c r="F349" s="101" t="s">
        <v>128</v>
      </c>
      <c r="G349" s="101" t="s">
        <v>137</v>
      </c>
      <c r="H349" s="103">
        <v>45211</v>
      </c>
      <c r="I349" s="103">
        <v>45213</v>
      </c>
      <c r="J349" s="102" t="s">
        <v>115</v>
      </c>
      <c r="K349" s="104">
        <f t="shared" si="96"/>
        <v>180.44066666666666</v>
      </c>
      <c r="L349" s="104">
        <f t="shared" si="94"/>
        <v>300.05700000000002</v>
      </c>
      <c r="M349" s="104">
        <v>300.05700000000002</v>
      </c>
      <c r="N349" s="105">
        <v>0</v>
      </c>
      <c r="O349" s="106">
        <f>I349-H349</f>
        <v>2</v>
      </c>
      <c r="P349" s="104">
        <v>80.572999999999993</v>
      </c>
      <c r="Q349" s="106">
        <f>I349-H349+1</f>
        <v>3</v>
      </c>
      <c r="R349" s="104">
        <v>145.68899999999999</v>
      </c>
      <c r="S349" s="104">
        <v>15.003</v>
      </c>
      <c r="T349" s="107">
        <f t="shared" si="85"/>
        <v>541.322</v>
      </c>
    </row>
    <row r="350" spans="1:20" s="68" customFormat="1" ht="51.75" outlineLevel="1" x14ac:dyDescent="0.3">
      <c r="A350" s="98" t="s">
        <v>1025</v>
      </c>
      <c r="B350" s="99" t="s">
        <v>312</v>
      </c>
      <c r="C350" s="100" t="s">
        <v>365</v>
      </c>
      <c r="D350" s="101" t="s">
        <v>736</v>
      </c>
      <c r="E350" s="102" t="s">
        <v>737</v>
      </c>
      <c r="F350" s="101" t="s">
        <v>128</v>
      </c>
      <c r="G350" s="101" t="s">
        <v>137</v>
      </c>
      <c r="H350" s="103">
        <v>45271</v>
      </c>
      <c r="I350" s="103">
        <v>45275</v>
      </c>
      <c r="J350" s="102" t="s">
        <v>109</v>
      </c>
      <c r="K350" s="104">
        <f t="shared" si="96"/>
        <v>139.61660000000001</v>
      </c>
      <c r="L350" s="104">
        <f t="shared" si="94"/>
        <v>250.08099999999999</v>
      </c>
      <c r="M350" s="104">
        <v>250.08099999999999</v>
      </c>
      <c r="N350" s="105">
        <v>0</v>
      </c>
      <c r="O350" s="106">
        <f>I350-H350</f>
        <v>4</v>
      </c>
      <c r="P350" s="104">
        <v>116.87</v>
      </c>
      <c r="Q350" s="106">
        <f>I350-H350+1</f>
        <v>5</v>
      </c>
      <c r="R350" s="104">
        <v>309.28500000000003</v>
      </c>
      <c r="S350" s="104">
        <v>21.847000000000001</v>
      </c>
      <c r="T350" s="107">
        <f t="shared" si="85"/>
        <v>698.08300000000008</v>
      </c>
    </row>
    <row r="351" spans="1:20" s="97" customFormat="1" ht="17.25" x14ac:dyDescent="0.3">
      <c r="A351" s="90" t="s">
        <v>1026</v>
      </c>
      <c r="B351" s="109"/>
      <c r="C351" s="100"/>
      <c r="D351" s="110"/>
      <c r="E351" s="111"/>
      <c r="F351" s="110"/>
      <c r="G351" s="110"/>
      <c r="H351" s="112"/>
      <c r="I351" s="112"/>
      <c r="J351" s="111"/>
      <c r="K351" s="107">
        <f t="shared" si="96"/>
        <v>25.486828124999999</v>
      </c>
      <c r="L351" s="107">
        <f>SUM(L352:L362)</f>
        <v>266.20999999999998</v>
      </c>
      <c r="M351" s="107">
        <f t="shared" ref="M351:T351" si="101">SUM(M352:M362)</f>
        <v>266.20999999999998</v>
      </c>
      <c r="N351" s="107">
        <f t="shared" si="101"/>
        <v>0</v>
      </c>
      <c r="O351" s="113">
        <f t="shared" si="101"/>
        <v>53</v>
      </c>
      <c r="P351" s="107">
        <f>SUM(P352:P362)</f>
        <v>656.81200000000001</v>
      </c>
      <c r="Q351" s="113">
        <f t="shared" si="101"/>
        <v>64</v>
      </c>
      <c r="R351" s="107">
        <f t="shared" si="101"/>
        <v>708.13499999999999</v>
      </c>
      <c r="S351" s="107">
        <f t="shared" si="101"/>
        <v>0</v>
      </c>
      <c r="T351" s="107">
        <f t="shared" si="101"/>
        <v>1631.1569999999999</v>
      </c>
    </row>
    <row r="352" spans="1:20" s="68" customFormat="1" ht="69" outlineLevel="1" x14ac:dyDescent="0.3">
      <c r="A352" s="98" t="s">
        <v>1026</v>
      </c>
      <c r="B352" s="99" t="s">
        <v>86</v>
      </c>
      <c r="C352" s="100" t="s">
        <v>365</v>
      </c>
      <c r="D352" s="101" t="s">
        <v>738</v>
      </c>
      <c r="E352" s="102" t="s">
        <v>739</v>
      </c>
      <c r="F352" s="101" t="s">
        <v>128</v>
      </c>
      <c r="G352" s="101" t="s">
        <v>137</v>
      </c>
      <c r="H352" s="103">
        <v>45209</v>
      </c>
      <c r="I352" s="103">
        <v>45220</v>
      </c>
      <c r="J352" s="102" t="s">
        <v>110</v>
      </c>
      <c r="K352" s="104">
        <f t="shared" si="96"/>
        <v>135.92974999999998</v>
      </c>
      <c r="L352" s="104">
        <f t="shared" si="94"/>
        <v>266.20999999999998</v>
      </c>
      <c r="M352" s="104">
        <v>266.20999999999998</v>
      </c>
      <c r="N352" s="105">
        <v>0</v>
      </c>
      <c r="O352" s="106">
        <f>I352-H352</f>
        <v>11</v>
      </c>
      <c r="P352" s="104">
        <v>656.81200000000001</v>
      </c>
      <c r="Q352" s="106">
        <f>I352-H352+1</f>
        <v>12</v>
      </c>
      <c r="R352" s="104">
        <v>708.13499999999999</v>
      </c>
      <c r="S352" s="104">
        <v>0</v>
      </c>
      <c r="T352" s="107">
        <f t="shared" si="85"/>
        <v>1631.1569999999999</v>
      </c>
    </row>
    <row r="353" spans="1:20" s="68" customFormat="1" ht="86.25" outlineLevel="1" x14ac:dyDescent="0.3">
      <c r="A353" s="98" t="s">
        <v>1026</v>
      </c>
      <c r="B353" s="99" t="s">
        <v>89</v>
      </c>
      <c r="C353" s="100" t="s">
        <v>365</v>
      </c>
      <c r="D353" s="101" t="s">
        <v>740</v>
      </c>
      <c r="E353" s="102" t="s">
        <v>741</v>
      </c>
      <c r="F353" s="101" t="s">
        <v>137</v>
      </c>
      <c r="G353" s="101" t="s">
        <v>128</v>
      </c>
      <c r="H353" s="103">
        <v>45201</v>
      </c>
      <c r="I353" s="103">
        <v>45205</v>
      </c>
      <c r="J353" s="102" t="s">
        <v>385</v>
      </c>
      <c r="K353" s="104">
        <f t="shared" si="96"/>
        <v>0</v>
      </c>
      <c r="L353" s="104">
        <f t="shared" si="94"/>
        <v>0</v>
      </c>
      <c r="M353" s="104">
        <v>0</v>
      </c>
      <c r="N353" s="105">
        <v>0</v>
      </c>
      <c r="O353" s="106">
        <f>I353-H353</f>
        <v>4</v>
      </c>
      <c r="P353" s="104">
        <v>0</v>
      </c>
      <c r="Q353" s="106">
        <f>I353-H353+1</f>
        <v>5</v>
      </c>
      <c r="R353" s="104">
        <v>0</v>
      </c>
      <c r="S353" s="104">
        <v>0</v>
      </c>
      <c r="T353" s="107">
        <f t="shared" si="85"/>
        <v>0</v>
      </c>
    </row>
    <row r="354" spans="1:20" s="68" customFormat="1" ht="86.25" outlineLevel="1" x14ac:dyDescent="0.3">
      <c r="A354" s="98" t="s">
        <v>1026</v>
      </c>
      <c r="B354" s="99" t="s">
        <v>313</v>
      </c>
      <c r="C354" s="100" t="s">
        <v>365</v>
      </c>
      <c r="D354" s="101" t="s">
        <v>740</v>
      </c>
      <c r="E354" s="102" t="s">
        <v>742</v>
      </c>
      <c r="F354" s="101" t="s">
        <v>137</v>
      </c>
      <c r="G354" s="101" t="s">
        <v>128</v>
      </c>
      <c r="H354" s="103">
        <v>45201</v>
      </c>
      <c r="I354" s="103">
        <v>45205</v>
      </c>
      <c r="J354" s="102" t="s">
        <v>385</v>
      </c>
      <c r="K354" s="104">
        <f t="shared" si="96"/>
        <v>0</v>
      </c>
      <c r="L354" s="104">
        <f t="shared" si="94"/>
        <v>0</v>
      </c>
      <c r="M354" s="104">
        <v>0</v>
      </c>
      <c r="N354" s="105">
        <v>0</v>
      </c>
      <c r="O354" s="106">
        <f>I354-H354</f>
        <v>4</v>
      </c>
      <c r="P354" s="104">
        <v>0</v>
      </c>
      <c r="Q354" s="106">
        <f>I354-H354+1</f>
        <v>5</v>
      </c>
      <c r="R354" s="104">
        <v>0</v>
      </c>
      <c r="S354" s="104">
        <v>0</v>
      </c>
      <c r="T354" s="107">
        <f t="shared" si="85"/>
        <v>0</v>
      </c>
    </row>
    <row r="355" spans="1:20" s="68" customFormat="1" ht="69" outlineLevel="1" x14ac:dyDescent="0.3">
      <c r="A355" s="98" t="s">
        <v>1026</v>
      </c>
      <c r="B355" s="99" t="s">
        <v>314</v>
      </c>
      <c r="C355" s="100" t="s">
        <v>365</v>
      </c>
      <c r="D355" s="101" t="s">
        <v>743</v>
      </c>
      <c r="E355" s="102" t="s">
        <v>744</v>
      </c>
      <c r="F355" s="101" t="s">
        <v>137</v>
      </c>
      <c r="G355" s="101" t="s">
        <v>128</v>
      </c>
      <c r="H355" s="103">
        <v>45207</v>
      </c>
      <c r="I355" s="103">
        <v>45211</v>
      </c>
      <c r="J355" s="102" t="s">
        <v>115</v>
      </c>
      <c r="K355" s="104">
        <f t="shared" si="96"/>
        <v>0</v>
      </c>
      <c r="L355" s="104">
        <f t="shared" si="94"/>
        <v>0</v>
      </c>
      <c r="M355" s="104">
        <v>0</v>
      </c>
      <c r="N355" s="105">
        <v>0</v>
      </c>
      <c r="O355" s="106">
        <f t="shared" ref="O355:O362" si="102">I355-H355</f>
        <v>4</v>
      </c>
      <c r="P355" s="104">
        <v>0</v>
      </c>
      <c r="Q355" s="106">
        <f t="shared" ref="Q355:Q362" si="103">I355-H355+1</f>
        <v>5</v>
      </c>
      <c r="R355" s="104">
        <v>0</v>
      </c>
      <c r="S355" s="104">
        <v>0</v>
      </c>
      <c r="T355" s="107">
        <f t="shared" si="85"/>
        <v>0</v>
      </c>
    </row>
    <row r="356" spans="1:20" s="68" customFormat="1" ht="86.25" outlineLevel="1" x14ac:dyDescent="0.3">
      <c r="A356" s="98" t="s">
        <v>1026</v>
      </c>
      <c r="B356" s="99" t="s">
        <v>315</v>
      </c>
      <c r="C356" s="100" t="s">
        <v>365</v>
      </c>
      <c r="D356" s="101" t="s">
        <v>745</v>
      </c>
      <c r="E356" s="102" t="s">
        <v>746</v>
      </c>
      <c r="F356" s="101" t="s">
        <v>137</v>
      </c>
      <c r="G356" s="101" t="s">
        <v>128</v>
      </c>
      <c r="H356" s="103">
        <v>45211</v>
      </c>
      <c r="I356" s="103">
        <v>45213</v>
      </c>
      <c r="J356" s="102" t="s">
        <v>115</v>
      </c>
      <c r="K356" s="104">
        <f t="shared" si="96"/>
        <v>0</v>
      </c>
      <c r="L356" s="104">
        <f t="shared" si="94"/>
        <v>0</v>
      </c>
      <c r="M356" s="104">
        <v>0</v>
      </c>
      <c r="N356" s="105">
        <v>0</v>
      </c>
      <c r="O356" s="106">
        <f t="shared" si="102"/>
        <v>2</v>
      </c>
      <c r="P356" s="104">
        <v>0</v>
      </c>
      <c r="Q356" s="106">
        <f t="shared" si="103"/>
        <v>3</v>
      </c>
      <c r="R356" s="104">
        <v>0</v>
      </c>
      <c r="S356" s="104">
        <v>0</v>
      </c>
      <c r="T356" s="107">
        <f t="shared" si="85"/>
        <v>0</v>
      </c>
    </row>
    <row r="357" spans="1:20" s="68" customFormat="1" ht="51.75" outlineLevel="1" x14ac:dyDescent="0.3">
      <c r="A357" s="98" t="s">
        <v>1026</v>
      </c>
      <c r="B357" s="99" t="s">
        <v>316</v>
      </c>
      <c r="C357" s="100" t="s">
        <v>365</v>
      </c>
      <c r="D357" s="101" t="s">
        <v>747</v>
      </c>
      <c r="E357" s="102" t="s">
        <v>748</v>
      </c>
      <c r="F357" s="101" t="s">
        <v>137</v>
      </c>
      <c r="G357" s="101" t="s">
        <v>128</v>
      </c>
      <c r="H357" s="103">
        <v>45214</v>
      </c>
      <c r="I357" s="103">
        <v>45217</v>
      </c>
      <c r="J357" s="102" t="s">
        <v>110</v>
      </c>
      <c r="K357" s="104">
        <f t="shared" si="96"/>
        <v>0</v>
      </c>
      <c r="L357" s="104">
        <f t="shared" si="94"/>
        <v>0</v>
      </c>
      <c r="M357" s="104">
        <v>0</v>
      </c>
      <c r="N357" s="105">
        <v>0</v>
      </c>
      <c r="O357" s="106">
        <f t="shared" si="102"/>
        <v>3</v>
      </c>
      <c r="P357" s="104">
        <v>0</v>
      </c>
      <c r="Q357" s="106">
        <f t="shared" si="103"/>
        <v>4</v>
      </c>
      <c r="R357" s="104">
        <v>0</v>
      </c>
      <c r="S357" s="104">
        <v>0</v>
      </c>
      <c r="T357" s="107">
        <f t="shared" si="85"/>
        <v>0</v>
      </c>
    </row>
    <row r="358" spans="1:20" s="68" customFormat="1" ht="86.25" outlineLevel="1" x14ac:dyDescent="0.3">
      <c r="A358" s="98" t="s">
        <v>1026</v>
      </c>
      <c r="B358" s="99" t="s">
        <v>317</v>
      </c>
      <c r="C358" s="100" t="s">
        <v>365</v>
      </c>
      <c r="D358" s="101" t="s">
        <v>747</v>
      </c>
      <c r="E358" s="102" t="s">
        <v>741</v>
      </c>
      <c r="F358" s="101" t="s">
        <v>137</v>
      </c>
      <c r="G358" s="101" t="s">
        <v>128</v>
      </c>
      <c r="H358" s="103">
        <v>45214</v>
      </c>
      <c r="I358" s="103">
        <v>45217</v>
      </c>
      <c r="J358" s="102" t="s">
        <v>110</v>
      </c>
      <c r="K358" s="104">
        <f t="shared" si="96"/>
        <v>0</v>
      </c>
      <c r="L358" s="104">
        <f t="shared" si="94"/>
        <v>0</v>
      </c>
      <c r="M358" s="104">
        <v>0</v>
      </c>
      <c r="N358" s="105">
        <v>0</v>
      </c>
      <c r="O358" s="106">
        <f t="shared" si="102"/>
        <v>3</v>
      </c>
      <c r="P358" s="104">
        <v>0</v>
      </c>
      <c r="Q358" s="106">
        <f t="shared" si="103"/>
        <v>4</v>
      </c>
      <c r="R358" s="104">
        <v>0</v>
      </c>
      <c r="S358" s="104">
        <v>0</v>
      </c>
      <c r="T358" s="107">
        <f t="shared" si="85"/>
        <v>0</v>
      </c>
    </row>
    <row r="359" spans="1:20" s="68" customFormat="1" ht="86.25" outlineLevel="1" x14ac:dyDescent="0.3">
      <c r="A359" s="98" t="s">
        <v>1026</v>
      </c>
      <c r="B359" s="99" t="s">
        <v>318</v>
      </c>
      <c r="C359" s="100" t="s">
        <v>365</v>
      </c>
      <c r="D359" s="101" t="s">
        <v>749</v>
      </c>
      <c r="E359" s="102" t="s">
        <v>750</v>
      </c>
      <c r="F359" s="101" t="s">
        <v>137</v>
      </c>
      <c r="G359" s="101" t="s">
        <v>128</v>
      </c>
      <c r="H359" s="103">
        <v>45221</v>
      </c>
      <c r="I359" s="103">
        <v>45227</v>
      </c>
      <c r="J359" s="102" t="s">
        <v>733</v>
      </c>
      <c r="K359" s="104">
        <f t="shared" si="96"/>
        <v>0</v>
      </c>
      <c r="L359" s="104">
        <f t="shared" si="94"/>
        <v>0</v>
      </c>
      <c r="M359" s="104">
        <v>0</v>
      </c>
      <c r="N359" s="105">
        <v>0</v>
      </c>
      <c r="O359" s="106">
        <f t="shared" si="102"/>
        <v>6</v>
      </c>
      <c r="P359" s="104">
        <v>0</v>
      </c>
      <c r="Q359" s="106">
        <f t="shared" si="103"/>
        <v>7</v>
      </c>
      <c r="R359" s="104">
        <v>0</v>
      </c>
      <c r="S359" s="104">
        <v>0</v>
      </c>
      <c r="T359" s="107">
        <f t="shared" ref="T359:T380" si="104">L359+P359+R359+S359</f>
        <v>0</v>
      </c>
    </row>
    <row r="360" spans="1:20" s="68" customFormat="1" ht="86.25" outlineLevel="1" x14ac:dyDescent="0.3">
      <c r="A360" s="98" t="s">
        <v>1026</v>
      </c>
      <c r="B360" s="99" t="s">
        <v>319</v>
      </c>
      <c r="C360" s="100" t="s">
        <v>365</v>
      </c>
      <c r="D360" s="101" t="s">
        <v>749</v>
      </c>
      <c r="E360" s="102" t="s">
        <v>751</v>
      </c>
      <c r="F360" s="101" t="s">
        <v>137</v>
      </c>
      <c r="G360" s="101" t="s">
        <v>128</v>
      </c>
      <c r="H360" s="103">
        <v>45221</v>
      </c>
      <c r="I360" s="103">
        <v>45227</v>
      </c>
      <c r="J360" s="102" t="s">
        <v>733</v>
      </c>
      <c r="K360" s="104">
        <f t="shared" si="96"/>
        <v>0</v>
      </c>
      <c r="L360" s="104">
        <f t="shared" si="94"/>
        <v>0</v>
      </c>
      <c r="M360" s="104">
        <v>0</v>
      </c>
      <c r="N360" s="105">
        <v>0</v>
      </c>
      <c r="O360" s="106">
        <f t="shared" si="102"/>
        <v>6</v>
      </c>
      <c r="P360" s="104">
        <v>0</v>
      </c>
      <c r="Q360" s="106">
        <f t="shared" si="103"/>
        <v>7</v>
      </c>
      <c r="R360" s="104">
        <v>0</v>
      </c>
      <c r="S360" s="104">
        <v>0</v>
      </c>
      <c r="T360" s="107">
        <f t="shared" si="104"/>
        <v>0</v>
      </c>
    </row>
    <row r="361" spans="1:20" s="68" customFormat="1" ht="86.25" outlineLevel="1" x14ac:dyDescent="0.3">
      <c r="A361" s="98" t="s">
        <v>1026</v>
      </c>
      <c r="B361" s="99" t="s">
        <v>320</v>
      </c>
      <c r="C361" s="100" t="s">
        <v>365</v>
      </c>
      <c r="D361" s="101" t="s">
        <v>749</v>
      </c>
      <c r="E361" s="102" t="s">
        <v>752</v>
      </c>
      <c r="F361" s="101" t="s">
        <v>137</v>
      </c>
      <c r="G361" s="101" t="s">
        <v>128</v>
      </c>
      <c r="H361" s="103">
        <v>45221</v>
      </c>
      <c r="I361" s="103">
        <v>45227</v>
      </c>
      <c r="J361" s="102" t="s">
        <v>733</v>
      </c>
      <c r="K361" s="104">
        <f t="shared" si="96"/>
        <v>0</v>
      </c>
      <c r="L361" s="104">
        <f t="shared" si="94"/>
        <v>0</v>
      </c>
      <c r="M361" s="104">
        <v>0</v>
      </c>
      <c r="N361" s="105">
        <v>0</v>
      </c>
      <c r="O361" s="106">
        <f t="shared" si="102"/>
        <v>6</v>
      </c>
      <c r="P361" s="104">
        <v>0</v>
      </c>
      <c r="Q361" s="106">
        <f t="shared" si="103"/>
        <v>7</v>
      </c>
      <c r="R361" s="104">
        <v>0</v>
      </c>
      <c r="S361" s="104">
        <v>0</v>
      </c>
      <c r="T361" s="107">
        <f t="shared" si="104"/>
        <v>0</v>
      </c>
    </row>
    <row r="362" spans="1:20" s="68" customFormat="1" ht="86.25" outlineLevel="1" x14ac:dyDescent="0.3">
      <c r="A362" s="98" t="s">
        <v>1026</v>
      </c>
      <c r="B362" s="99" t="s">
        <v>321</v>
      </c>
      <c r="C362" s="100" t="s">
        <v>365</v>
      </c>
      <c r="D362" s="101" t="s">
        <v>753</v>
      </c>
      <c r="E362" s="102" t="s">
        <v>746</v>
      </c>
      <c r="F362" s="101" t="s">
        <v>137</v>
      </c>
      <c r="G362" s="101" t="s">
        <v>128</v>
      </c>
      <c r="H362" s="103">
        <v>45235</v>
      </c>
      <c r="I362" s="103">
        <v>45239</v>
      </c>
      <c r="J362" s="102" t="s">
        <v>733</v>
      </c>
      <c r="K362" s="104">
        <f t="shared" si="96"/>
        <v>0</v>
      </c>
      <c r="L362" s="104">
        <f t="shared" si="94"/>
        <v>0</v>
      </c>
      <c r="M362" s="104">
        <v>0</v>
      </c>
      <c r="N362" s="105">
        <v>0</v>
      </c>
      <c r="O362" s="106">
        <f t="shared" si="102"/>
        <v>4</v>
      </c>
      <c r="P362" s="104">
        <v>0</v>
      </c>
      <c r="Q362" s="106">
        <f t="shared" si="103"/>
        <v>5</v>
      </c>
      <c r="R362" s="104">
        <v>0</v>
      </c>
      <c r="S362" s="104">
        <v>0</v>
      </c>
      <c r="T362" s="107">
        <f t="shared" si="104"/>
        <v>0</v>
      </c>
    </row>
    <row r="363" spans="1:20" s="97" customFormat="1" ht="17.25" x14ac:dyDescent="0.3">
      <c r="A363" s="90" t="s">
        <v>1027</v>
      </c>
      <c r="B363" s="109"/>
      <c r="C363" s="100"/>
      <c r="D363" s="110"/>
      <c r="E363" s="111"/>
      <c r="F363" s="110"/>
      <c r="G363" s="110"/>
      <c r="H363" s="112"/>
      <c r="I363" s="112"/>
      <c r="J363" s="111"/>
      <c r="K363" s="107">
        <f t="shared" si="96"/>
        <v>71.150571428571425</v>
      </c>
      <c r="L363" s="107">
        <f>SUM(L364:L366)</f>
        <v>256.89999999999998</v>
      </c>
      <c r="M363" s="107">
        <f>SUM(M364:M366)</f>
        <v>256.89999999999998</v>
      </c>
      <c r="N363" s="107">
        <f t="shared" ref="N363:S363" si="105">SUM(N364:N366)</f>
        <v>0</v>
      </c>
      <c r="O363" s="113">
        <f t="shared" si="105"/>
        <v>11</v>
      </c>
      <c r="P363" s="107">
        <f>SUM(P364:P366)</f>
        <v>206.65</v>
      </c>
      <c r="Q363" s="113">
        <f t="shared" si="105"/>
        <v>14</v>
      </c>
      <c r="R363" s="107">
        <f t="shared" si="105"/>
        <v>517.71100000000001</v>
      </c>
      <c r="S363" s="107">
        <f t="shared" si="105"/>
        <v>14.847</v>
      </c>
      <c r="T363" s="107">
        <f t="shared" si="104"/>
        <v>996.10799999999995</v>
      </c>
    </row>
    <row r="364" spans="1:20" s="68" customFormat="1" ht="69" outlineLevel="1" x14ac:dyDescent="0.3">
      <c r="A364" s="98" t="s">
        <v>1027</v>
      </c>
      <c r="B364" s="99" t="s">
        <v>87</v>
      </c>
      <c r="C364" s="100" t="s">
        <v>365</v>
      </c>
      <c r="D364" s="101" t="s">
        <v>754</v>
      </c>
      <c r="E364" s="102" t="s">
        <v>755</v>
      </c>
      <c r="F364" s="101" t="s">
        <v>128</v>
      </c>
      <c r="G364" s="101" t="s">
        <v>137</v>
      </c>
      <c r="H364" s="103">
        <v>45202</v>
      </c>
      <c r="I364" s="103">
        <v>45205</v>
      </c>
      <c r="J364" s="102" t="s">
        <v>110</v>
      </c>
      <c r="K364" s="104">
        <f t="shared" si="96"/>
        <v>174.1825</v>
      </c>
      <c r="L364" s="104">
        <f t="shared" si="94"/>
        <v>256.89999999999998</v>
      </c>
      <c r="M364" s="104">
        <v>256.89999999999998</v>
      </c>
      <c r="N364" s="105">
        <v>0</v>
      </c>
      <c r="O364" s="106">
        <f>I364-H364</f>
        <v>3</v>
      </c>
      <c r="P364" s="104">
        <v>206.65</v>
      </c>
      <c r="Q364" s="106">
        <f>I364-H364+1</f>
        <v>4</v>
      </c>
      <c r="R364" s="104">
        <v>233.18</v>
      </c>
      <c r="S364" s="104">
        <v>0</v>
      </c>
      <c r="T364" s="107">
        <f t="shared" si="104"/>
        <v>696.73</v>
      </c>
    </row>
    <row r="365" spans="1:20" s="68" customFormat="1" ht="51.75" outlineLevel="1" x14ac:dyDescent="0.3">
      <c r="A365" s="98" t="s">
        <v>1027</v>
      </c>
      <c r="B365" s="99" t="s">
        <v>322</v>
      </c>
      <c r="C365" s="100" t="s">
        <v>365</v>
      </c>
      <c r="D365" s="101" t="s">
        <v>756</v>
      </c>
      <c r="E365" s="102" t="s">
        <v>757</v>
      </c>
      <c r="F365" s="101" t="s">
        <v>128</v>
      </c>
      <c r="G365" s="101" t="s">
        <v>137</v>
      </c>
      <c r="H365" s="103">
        <v>45225</v>
      </c>
      <c r="I365" s="103">
        <v>45229</v>
      </c>
      <c r="J365" s="102" t="s">
        <v>112</v>
      </c>
      <c r="K365" s="104">
        <f t="shared" si="96"/>
        <v>2.9693999999999998</v>
      </c>
      <c r="L365" s="104">
        <f t="shared" si="94"/>
        <v>0</v>
      </c>
      <c r="M365" s="104">
        <v>0</v>
      </c>
      <c r="N365" s="105">
        <v>0</v>
      </c>
      <c r="O365" s="106">
        <f>I365-H365</f>
        <v>4</v>
      </c>
      <c r="P365" s="104">
        <v>0</v>
      </c>
      <c r="Q365" s="106">
        <f>I365-H365+1</f>
        <v>5</v>
      </c>
      <c r="R365" s="104">
        <v>0</v>
      </c>
      <c r="S365" s="104">
        <v>14.847</v>
      </c>
      <c r="T365" s="107">
        <f t="shared" si="104"/>
        <v>14.847</v>
      </c>
    </row>
    <row r="366" spans="1:20" s="68" customFormat="1" ht="51.75" outlineLevel="1" x14ac:dyDescent="0.3">
      <c r="A366" s="98" t="s">
        <v>1027</v>
      </c>
      <c r="B366" s="99" t="s">
        <v>323</v>
      </c>
      <c r="C366" s="100" t="s">
        <v>365</v>
      </c>
      <c r="D366" s="101" t="s">
        <v>758</v>
      </c>
      <c r="E366" s="102" t="s">
        <v>759</v>
      </c>
      <c r="F366" s="101" t="s">
        <v>128</v>
      </c>
      <c r="G366" s="101" t="s">
        <v>137</v>
      </c>
      <c r="H366" s="103">
        <v>45272</v>
      </c>
      <c r="I366" s="103">
        <v>45276</v>
      </c>
      <c r="J366" s="102" t="s">
        <v>110</v>
      </c>
      <c r="K366" s="104">
        <f t="shared" si="96"/>
        <v>56.906199999999998</v>
      </c>
      <c r="L366" s="104">
        <f t="shared" si="94"/>
        <v>0</v>
      </c>
      <c r="M366" s="104">
        <v>0</v>
      </c>
      <c r="N366" s="105">
        <v>0</v>
      </c>
      <c r="O366" s="106">
        <f>I366-H366</f>
        <v>4</v>
      </c>
      <c r="P366" s="104">
        <v>0</v>
      </c>
      <c r="Q366" s="106">
        <f>I366-H366+1</f>
        <v>5</v>
      </c>
      <c r="R366" s="104">
        <v>284.53100000000001</v>
      </c>
      <c r="S366" s="104">
        <v>0</v>
      </c>
      <c r="T366" s="107">
        <f t="shared" si="104"/>
        <v>284.53100000000001</v>
      </c>
    </row>
    <row r="367" spans="1:20" s="97" customFormat="1" ht="17.25" x14ac:dyDescent="0.3">
      <c r="A367" s="90" t="s">
        <v>1028</v>
      </c>
      <c r="B367" s="109"/>
      <c r="C367" s="100"/>
      <c r="D367" s="110"/>
      <c r="E367" s="111"/>
      <c r="F367" s="110"/>
      <c r="G367" s="110"/>
      <c r="H367" s="112"/>
      <c r="I367" s="112"/>
      <c r="J367" s="111"/>
      <c r="K367" s="107">
        <f t="shared" si="96"/>
        <v>369.721</v>
      </c>
      <c r="L367" s="107">
        <f>+L368</f>
        <v>574.89499999999998</v>
      </c>
      <c r="M367" s="107">
        <f t="shared" ref="M367:S367" si="106">+M368</f>
        <v>574.89499999999998</v>
      </c>
      <c r="N367" s="107">
        <f t="shared" si="106"/>
        <v>0</v>
      </c>
      <c r="O367" s="113">
        <f t="shared" si="106"/>
        <v>1</v>
      </c>
      <c r="P367" s="107">
        <f>+P368</f>
        <v>67.257000000000005</v>
      </c>
      <c r="Q367" s="113">
        <f t="shared" si="106"/>
        <v>2</v>
      </c>
      <c r="R367" s="107">
        <f t="shared" si="106"/>
        <v>97.29</v>
      </c>
      <c r="S367" s="107">
        <f t="shared" si="106"/>
        <v>0</v>
      </c>
      <c r="T367" s="107">
        <f t="shared" si="104"/>
        <v>739.44200000000001</v>
      </c>
    </row>
    <row r="368" spans="1:20" s="68" customFormat="1" ht="103.5" outlineLevel="1" x14ac:dyDescent="0.3">
      <c r="A368" s="98" t="s">
        <v>1028</v>
      </c>
      <c r="B368" s="99" t="s">
        <v>88</v>
      </c>
      <c r="C368" s="100" t="s">
        <v>365</v>
      </c>
      <c r="D368" s="101" t="s">
        <v>774</v>
      </c>
      <c r="E368" s="102" t="s">
        <v>354</v>
      </c>
      <c r="F368" s="101" t="s">
        <v>128</v>
      </c>
      <c r="G368" s="101" t="s">
        <v>137</v>
      </c>
      <c r="H368" s="103">
        <v>45212</v>
      </c>
      <c r="I368" s="103">
        <v>45213</v>
      </c>
      <c r="J368" s="102" t="s">
        <v>115</v>
      </c>
      <c r="K368" s="104">
        <f t="shared" si="96"/>
        <v>369.721</v>
      </c>
      <c r="L368" s="104">
        <f t="shared" si="94"/>
        <v>574.89499999999998</v>
      </c>
      <c r="M368" s="104">
        <v>574.89499999999998</v>
      </c>
      <c r="N368" s="105">
        <v>0</v>
      </c>
      <c r="O368" s="106">
        <f>I368-H368</f>
        <v>1</v>
      </c>
      <c r="P368" s="104">
        <v>67.257000000000005</v>
      </c>
      <c r="Q368" s="106">
        <f>I368-H368+1</f>
        <v>2</v>
      </c>
      <c r="R368" s="104">
        <v>97.29</v>
      </c>
      <c r="S368" s="104">
        <v>0</v>
      </c>
      <c r="T368" s="107">
        <f t="shared" si="104"/>
        <v>739.44200000000001</v>
      </c>
    </row>
    <row r="369" spans="1:20" s="97" customFormat="1" ht="34.5" x14ac:dyDescent="0.3">
      <c r="A369" s="90" t="s">
        <v>1029</v>
      </c>
      <c r="B369" s="109"/>
      <c r="C369" s="100"/>
      <c r="D369" s="110"/>
      <c r="E369" s="111"/>
      <c r="F369" s="110"/>
      <c r="G369" s="110"/>
      <c r="H369" s="112"/>
      <c r="I369" s="112"/>
      <c r="J369" s="111"/>
      <c r="K369" s="107">
        <f t="shared" si="96"/>
        <v>161.87200000000001</v>
      </c>
      <c r="L369" s="107">
        <f>SUM(L370:L371)</f>
        <v>416.66199999999998</v>
      </c>
      <c r="M369" s="107">
        <f>SUM(M370:M371)</f>
        <v>416.66199999999998</v>
      </c>
      <c r="N369" s="107">
        <f t="shared" ref="N369:S369" si="107">SUM(N370:N371)</f>
        <v>0</v>
      </c>
      <c r="O369" s="113">
        <f t="shared" si="107"/>
        <v>6</v>
      </c>
      <c r="P369" s="107">
        <f>SUM(P370:P371)</f>
        <v>439.09800000000001</v>
      </c>
      <c r="Q369" s="113">
        <f t="shared" si="107"/>
        <v>8</v>
      </c>
      <c r="R369" s="107">
        <f t="shared" si="107"/>
        <v>439.21600000000001</v>
      </c>
      <c r="S369" s="107">
        <f t="shared" si="107"/>
        <v>0</v>
      </c>
      <c r="T369" s="107">
        <f t="shared" si="104"/>
        <v>1294.9760000000001</v>
      </c>
    </row>
    <row r="370" spans="1:20" s="68" customFormat="1" ht="51.75" outlineLevel="1" x14ac:dyDescent="0.3">
      <c r="A370" s="98" t="s">
        <v>1029</v>
      </c>
      <c r="B370" s="99" t="s">
        <v>324</v>
      </c>
      <c r="C370" s="100" t="s">
        <v>365</v>
      </c>
      <c r="D370" s="101" t="s">
        <v>760</v>
      </c>
      <c r="E370" s="102" t="s">
        <v>155</v>
      </c>
      <c r="F370" s="101" t="s">
        <v>128</v>
      </c>
      <c r="G370" s="101" t="s">
        <v>137</v>
      </c>
      <c r="H370" s="103">
        <v>45252</v>
      </c>
      <c r="I370" s="103">
        <v>45255</v>
      </c>
      <c r="J370" s="102" t="s">
        <v>189</v>
      </c>
      <c r="K370" s="104">
        <f t="shared" si="96"/>
        <v>161.87200000000001</v>
      </c>
      <c r="L370" s="104">
        <f t="shared" si="94"/>
        <v>208.33099999999999</v>
      </c>
      <c r="M370" s="104">
        <v>208.33099999999999</v>
      </c>
      <c r="N370" s="105">
        <v>0</v>
      </c>
      <c r="O370" s="106">
        <f>I370-H370</f>
        <v>3</v>
      </c>
      <c r="P370" s="104">
        <v>219.54900000000001</v>
      </c>
      <c r="Q370" s="106">
        <f>I370-H370+1</f>
        <v>4</v>
      </c>
      <c r="R370" s="104">
        <v>219.608</v>
      </c>
      <c r="S370" s="104">
        <v>0</v>
      </c>
      <c r="T370" s="107">
        <f t="shared" si="104"/>
        <v>647.48800000000006</v>
      </c>
    </row>
    <row r="371" spans="1:20" s="68" customFormat="1" ht="69" outlineLevel="1" x14ac:dyDescent="0.3">
      <c r="A371" s="98" t="s">
        <v>1029</v>
      </c>
      <c r="B371" s="99" t="s">
        <v>1030</v>
      </c>
      <c r="C371" s="100" t="s">
        <v>365</v>
      </c>
      <c r="D371" s="101" t="s">
        <v>760</v>
      </c>
      <c r="E371" s="102" t="s">
        <v>761</v>
      </c>
      <c r="F371" s="101" t="s">
        <v>128</v>
      </c>
      <c r="G371" s="101" t="s">
        <v>137</v>
      </c>
      <c r="H371" s="103">
        <v>45252</v>
      </c>
      <c r="I371" s="103">
        <v>45255</v>
      </c>
      <c r="J371" s="102" t="s">
        <v>189</v>
      </c>
      <c r="K371" s="104">
        <f t="shared" si="96"/>
        <v>161.87200000000001</v>
      </c>
      <c r="L371" s="104">
        <f t="shared" si="94"/>
        <v>208.33099999999999</v>
      </c>
      <c r="M371" s="104">
        <v>208.33099999999999</v>
      </c>
      <c r="N371" s="105">
        <v>0</v>
      </c>
      <c r="O371" s="106">
        <f>I371-H371</f>
        <v>3</v>
      </c>
      <c r="P371" s="104">
        <v>219.54900000000001</v>
      </c>
      <c r="Q371" s="106">
        <f>I371-H371+1</f>
        <v>4</v>
      </c>
      <c r="R371" s="104">
        <v>219.608</v>
      </c>
      <c r="S371" s="104">
        <v>0</v>
      </c>
      <c r="T371" s="107">
        <f t="shared" si="104"/>
        <v>647.48800000000006</v>
      </c>
    </row>
    <row r="372" spans="1:20" s="97" customFormat="1" ht="17.25" x14ac:dyDescent="0.3">
      <c r="A372" s="90" t="s">
        <v>1031</v>
      </c>
      <c r="B372" s="109"/>
      <c r="C372" s="100"/>
      <c r="D372" s="110"/>
      <c r="E372" s="111"/>
      <c r="F372" s="110"/>
      <c r="G372" s="110"/>
      <c r="H372" s="112"/>
      <c r="I372" s="112"/>
      <c r="J372" s="111"/>
      <c r="K372" s="107">
        <f t="shared" si="96"/>
        <v>63.06666666666667</v>
      </c>
      <c r="L372" s="107">
        <f>SUM(L373:L377)</f>
        <v>946</v>
      </c>
      <c r="M372" s="107">
        <f>SUM(M373:M377)</f>
        <v>946</v>
      </c>
      <c r="N372" s="107">
        <f t="shared" ref="N372:S372" si="108">SUM(N373:N377)</f>
        <v>0</v>
      </c>
      <c r="O372" s="113">
        <f t="shared" si="108"/>
        <v>10</v>
      </c>
      <c r="P372" s="107">
        <f>SUM(P373:P377)</f>
        <v>0</v>
      </c>
      <c r="Q372" s="113">
        <f t="shared" si="108"/>
        <v>15</v>
      </c>
      <c r="R372" s="107">
        <f t="shared" si="108"/>
        <v>0</v>
      </c>
      <c r="S372" s="107">
        <f t="shared" si="108"/>
        <v>0</v>
      </c>
      <c r="T372" s="107">
        <f t="shared" si="104"/>
        <v>946</v>
      </c>
    </row>
    <row r="373" spans="1:20" s="68" customFormat="1" ht="69" outlineLevel="1" x14ac:dyDescent="0.3">
      <c r="A373" s="98" t="s">
        <v>1031</v>
      </c>
      <c r="B373" s="99" t="s">
        <v>325</v>
      </c>
      <c r="C373" s="100" t="s">
        <v>365</v>
      </c>
      <c r="D373" s="101" t="s">
        <v>762</v>
      </c>
      <c r="E373" s="102" t="s">
        <v>227</v>
      </c>
      <c r="F373" s="101" t="s">
        <v>128</v>
      </c>
      <c r="G373" s="101" t="s">
        <v>137</v>
      </c>
      <c r="H373" s="103">
        <v>45188</v>
      </c>
      <c r="I373" s="103">
        <v>45190</v>
      </c>
      <c r="J373" s="102" t="s">
        <v>230</v>
      </c>
      <c r="K373" s="104">
        <f t="shared" si="96"/>
        <v>60.411999999999999</v>
      </c>
      <c r="L373" s="104">
        <f t="shared" si="94"/>
        <v>181.23599999999999</v>
      </c>
      <c r="M373" s="104">
        <v>181.23599999999999</v>
      </c>
      <c r="N373" s="105">
        <v>0</v>
      </c>
      <c r="O373" s="106">
        <f>I373-H373</f>
        <v>2</v>
      </c>
      <c r="P373" s="104">
        <v>0</v>
      </c>
      <c r="Q373" s="106">
        <f>I373-H373+1</f>
        <v>3</v>
      </c>
      <c r="R373" s="104">
        <v>0</v>
      </c>
      <c r="S373" s="104">
        <v>0</v>
      </c>
      <c r="T373" s="107">
        <f t="shared" si="104"/>
        <v>181.23599999999999</v>
      </c>
    </row>
    <row r="374" spans="1:20" s="68" customFormat="1" ht="103.5" outlineLevel="1" x14ac:dyDescent="0.3">
      <c r="A374" s="98" t="s">
        <v>1031</v>
      </c>
      <c r="B374" s="99" t="s">
        <v>1032</v>
      </c>
      <c r="C374" s="100" t="s">
        <v>365</v>
      </c>
      <c r="D374" s="101" t="s">
        <v>762</v>
      </c>
      <c r="E374" s="102" t="s">
        <v>355</v>
      </c>
      <c r="F374" s="101" t="s">
        <v>128</v>
      </c>
      <c r="G374" s="101" t="s">
        <v>137</v>
      </c>
      <c r="H374" s="103">
        <v>45188</v>
      </c>
      <c r="I374" s="103">
        <v>45190</v>
      </c>
      <c r="J374" s="102" t="s">
        <v>230</v>
      </c>
      <c r="K374" s="104">
        <f t="shared" si="96"/>
        <v>60.411999999999999</v>
      </c>
      <c r="L374" s="104">
        <f t="shared" si="94"/>
        <v>181.23599999999999</v>
      </c>
      <c r="M374" s="104">
        <v>181.23599999999999</v>
      </c>
      <c r="N374" s="105">
        <v>0</v>
      </c>
      <c r="O374" s="106">
        <f>I374-H374</f>
        <v>2</v>
      </c>
      <c r="P374" s="104">
        <v>0</v>
      </c>
      <c r="Q374" s="106">
        <f>I374-H374+1</f>
        <v>3</v>
      </c>
      <c r="R374" s="104">
        <v>0</v>
      </c>
      <c r="S374" s="104">
        <v>0</v>
      </c>
      <c r="T374" s="107">
        <f t="shared" si="104"/>
        <v>181.23599999999999</v>
      </c>
    </row>
    <row r="375" spans="1:20" s="68" customFormat="1" ht="103.5" outlineLevel="1" x14ac:dyDescent="0.3">
      <c r="A375" s="98" t="s">
        <v>1031</v>
      </c>
      <c r="B375" s="99" t="s">
        <v>1033</v>
      </c>
      <c r="C375" s="100" t="s">
        <v>365</v>
      </c>
      <c r="D375" s="101" t="s">
        <v>762</v>
      </c>
      <c r="E375" s="102" t="s">
        <v>356</v>
      </c>
      <c r="F375" s="101" t="s">
        <v>128</v>
      </c>
      <c r="G375" s="101" t="s">
        <v>137</v>
      </c>
      <c r="H375" s="103">
        <v>45188</v>
      </c>
      <c r="I375" s="103">
        <v>45190</v>
      </c>
      <c r="J375" s="102" t="s">
        <v>230</v>
      </c>
      <c r="K375" s="104">
        <f t="shared" si="96"/>
        <v>60.411999999999999</v>
      </c>
      <c r="L375" s="104">
        <f t="shared" si="94"/>
        <v>181.23599999999999</v>
      </c>
      <c r="M375" s="104">
        <v>181.23599999999999</v>
      </c>
      <c r="N375" s="105">
        <v>0</v>
      </c>
      <c r="O375" s="106">
        <f>I375-H375</f>
        <v>2</v>
      </c>
      <c r="P375" s="104">
        <v>0</v>
      </c>
      <c r="Q375" s="106">
        <f>I375-H375+1</f>
        <v>3</v>
      </c>
      <c r="R375" s="104">
        <v>0</v>
      </c>
      <c r="S375" s="104">
        <v>0</v>
      </c>
      <c r="T375" s="107">
        <f t="shared" si="104"/>
        <v>181.23599999999999</v>
      </c>
    </row>
    <row r="376" spans="1:20" s="68" customFormat="1" ht="86.25" outlineLevel="1" x14ac:dyDescent="0.3">
      <c r="A376" s="98" t="s">
        <v>1031</v>
      </c>
      <c r="B376" s="99" t="s">
        <v>1034</v>
      </c>
      <c r="C376" s="100" t="s">
        <v>365</v>
      </c>
      <c r="D376" s="101" t="s">
        <v>762</v>
      </c>
      <c r="E376" s="102" t="s">
        <v>228</v>
      </c>
      <c r="F376" s="101" t="s">
        <v>128</v>
      </c>
      <c r="G376" s="101" t="s">
        <v>137</v>
      </c>
      <c r="H376" s="103">
        <v>45188</v>
      </c>
      <c r="I376" s="103">
        <v>45190</v>
      </c>
      <c r="J376" s="102" t="s">
        <v>230</v>
      </c>
      <c r="K376" s="104">
        <f t="shared" si="96"/>
        <v>60.411999999999999</v>
      </c>
      <c r="L376" s="104">
        <f t="shared" si="94"/>
        <v>181.23599999999999</v>
      </c>
      <c r="M376" s="104">
        <v>181.23599999999999</v>
      </c>
      <c r="N376" s="105">
        <v>0</v>
      </c>
      <c r="O376" s="106">
        <f>I376-H376</f>
        <v>2</v>
      </c>
      <c r="P376" s="104">
        <v>0</v>
      </c>
      <c r="Q376" s="106">
        <f>I376-H376+1</f>
        <v>3</v>
      </c>
      <c r="R376" s="104">
        <v>0</v>
      </c>
      <c r="S376" s="104">
        <v>0</v>
      </c>
      <c r="T376" s="107">
        <f t="shared" si="104"/>
        <v>181.23599999999999</v>
      </c>
    </row>
    <row r="377" spans="1:20" s="68" customFormat="1" ht="120.75" outlineLevel="1" x14ac:dyDescent="0.3">
      <c r="A377" s="98" t="s">
        <v>1031</v>
      </c>
      <c r="B377" s="99" t="s">
        <v>1035</v>
      </c>
      <c r="C377" s="100" t="s">
        <v>365</v>
      </c>
      <c r="D377" s="101" t="s">
        <v>762</v>
      </c>
      <c r="E377" s="102" t="s">
        <v>229</v>
      </c>
      <c r="F377" s="101" t="s">
        <v>128</v>
      </c>
      <c r="G377" s="101" t="s">
        <v>137</v>
      </c>
      <c r="H377" s="103">
        <v>45188</v>
      </c>
      <c r="I377" s="103">
        <v>45190</v>
      </c>
      <c r="J377" s="102" t="s">
        <v>230</v>
      </c>
      <c r="K377" s="104">
        <f t="shared" si="96"/>
        <v>73.685333333333332</v>
      </c>
      <c r="L377" s="104">
        <f t="shared" si="94"/>
        <v>221.05600000000001</v>
      </c>
      <c r="M377" s="104">
        <v>221.05600000000001</v>
      </c>
      <c r="N377" s="105">
        <v>0</v>
      </c>
      <c r="O377" s="106">
        <f>I377-H377</f>
        <v>2</v>
      </c>
      <c r="P377" s="104">
        <v>0</v>
      </c>
      <c r="Q377" s="106">
        <f>I377-H377+1</f>
        <v>3</v>
      </c>
      <c r="R377" s="104">
        <v>0</v>
      </c>
      <c r="S377" s="104">
        <v>0</v>
      </c>
      <c r="T377" s="107">
        <f t="shared" si="104"/>
        <v>221.05600000000001</v>
      </c>
    </row>
    <row r="378" spans="1:20" s="97" customFormat="1" ht="17.25" x14ac:dyDescent="0.3">
      <c r="A378" s="90" t="s">
        <v>1036</v>
      </c>
      <c r="B378" s="99"/>
      <c r="C378" s="100"/>
      <c r="D378" s="110"/>
      <c r="E378" s="111"/>
      <c r="F378" s="110"/>
      <c r="G378" s="110"/>
      <c r="H378" s="112"/>
      <c r="I378" s="112"/>
      <c r="J378" s="111"/>
      <c r="K378" s="107">
        <f>T378/Q378</f>
        <v>51.35</v>
      </c>
      <c r="L378" s="107">
        <f>SUM(L379:L380)</f>
        <v>410.8</v>
      </c>
      <c r="M378" s="107">
        <f t="shared" ref="M378:S378" si="109">SUM(M379:M380)</f>
        <v>410.8</v>
      </c>
      <c r="N378" s="107">
        <f t="shared" si="109"/>
        <v>0</v>
      </c>
      <c r="O378" s="113">
        <f>SUM(O379:O380)</f>
        <v>6</v>
      </c>
      <c r="P378" s="107">
        <f>SUM(P379:P380)</f>
        <v>0</v>
      </c>
      <c r="Q378" s="113">
        <f t="shared" si="109"/>
        <v>8</v>
      </c>
      <c r="R378" s="107">
        <f t="shared" si="109"/>
        <v>0</v>
      </c>
      <c r="S378" s="107">
        <f t="shared" si="109"/>
        <v>0</v>
      </c>
      <c r="T378" s="107">
        <f t="shared" si="104"/>
        <v>410.8</v>
      </c>
    </row>
    <row r="379" spans="1:20" s="68" customFormat="1" ht="34.5" outlineLevel="1" x14ac:dyDescent="0.3">
      <c r="A379" s="98" t="s">
        <v>1036</v>
      </c>
      <c r="B379" s="99" t="s">
        <v>326</v>
      </c>
      <c r="C379" s="100" t="s">
        <v>365</v>
      </c>
      <c r="D379" s="101" t="s">
        <v>763</v>
      </c>
      <c r="E379" s="102" t="s">
        <v>764</v>
      </c>
      <c r="F379" s="101" t="s">
        <v>128</v>
      </c>
      <c r="G379" s="101" t="s">
        <v>137</v>
      </c>
      <c r="H379" s="103">
        <v>45263</v>
      </c>
      <c r="I379" s="103">
        <v>45266</v>
      </c>
      <c r="J379" s="102" t="s">
        <v>815</v>
      </c>
      <c r="K379" s="104">
        <f t="shared" si="96"/>
        <v>51.35</v>
      </c>
      <c r="L379" s="104">
        <f t="shared" si="94"/>
        <v>205.4</v>
      </c>
      <c r="M379" s="104">
        <v>205.4</v>
      </c>
      <c r="N379" s="105">
        <v>0</v>
      </c>
      <c r="O379" s="106">
        <f>I379-H379</f>
        <v>3</v>
      </c>
      <c r="P379" s="104">
        <v>0</v>
      </c>
      <c r="Q379" s="106">
        <f>I379-H379+1</f>
        <v>4</v>
      </c>
      <c r="R379" s="104">
        <v>0</v>
      </c>
      <c r="S379" s="104">
        <v>0</v>
      </c>
      <c r="T379" s="107">
        <f t="shared" si="104"/>
        <v>205.4</v>
      </c>
    </row>
    <row r="380" spans="1:20" s="68" customFormat="1" ht="51.75" outlineLevel="1" x14ac:dyDescent="0.3">
      <c r="A380" s="98" t="s">
        <v>1036</v>
      </c>
      <c r="B380" s="99" t="s">
        <v>326</v>
      </c>
      <c r="C380" s="100" t="s">
        <v>365</v>
      </c>
      <c r="D380" s="101" t="s">
        <v>763</v>
      </c>
      <c r="E380" s="102" t="s">
        <v>765</v>
      </c>
      <c r="F380" s="101" t="s">
        <v>128</v>
      </c>
      <c r="G380" s="101" t="s">
        <v>137</v>
      </c>
      <c r="H380" s="103">
        <v>45263</v>
      </c>
      <c r="I380" s="103">
        <v>45266</v>
      </c>
      <c r="J380" s="102" t="s">
        <v>815</v>
      </c>
      <c r="K380" s="104">
        <f>T380/Q380</f>
        <v>51.35</v>
      </c>
      <c r="L380" s="104">
        <f t="shared" si="94"/>
        <v>205.4</v>
      </c>
      <c r="M380" s="104">
        <v>205.4</v>
      </c>
      <c r="N380" s="105">
        <v>0</v>
      </c>
      <c r="O380" s="106">
        <f>I380-H380</f>
        <v>3</v>
      </c>
      <c r="P380" s="104">
        <v>0</v>
      </c>
      <c r="Q380" s="106">
        <f>I380-H380+1</f>
        <v>4</v>
      </c>
      <c r="R380" s="104">
        <v>0</v>
      </c>
      <c r="S380" s="104">
        <v>0</v>
      </c>
      <c r="T380" s="107">
        <f t="shared" si="104"/>
        <v>205.4</v>
      </c>
    </row>
    <row r="381" spans="1:20" s="97" customFormat="1" ht="18.75" x14ac:dyDescent="0.3">
      <c r="A381" s="123" t="s">
        <v>12</v>
      </c>
      <c r="B381" s="124"/>
      <c r="C381" s="124"/>
      <c r="D381" s="123"/>
      <c r="E381" s="123"/>
      <c r="F381" s="123"/>
      <c r="G381" s="123"/>
      <c r="H381" s="125"/>
      <c r="I381" s="125"/>
      <c r="J381" s="123"/>
      <c r="K381" s="126">
        <f>T381/Q381</f>
        <v>86.868215445026109</v>
      </c>
      <c r="L381" s="126">
        <f t="shared" ref="L381:S381" si="110">SUM(L12:L380)/2-L184/2-L118/2</f>
        <v>56280.604000000058</v>
      </c>
      <c r="M381" s="126">
        <f t="shared" si="110"/>
        <v>56280.604000000058</v>
      </c>
      <c r="N381" s="126">
        <f t="shared" si="110"/>
        <v>0</v>
      </c>
      <c r="O381" s="126">
        <f t="shared" si="110"/>
        <v>1186</v>
      </c>
      <c r="P381" s="141">
        <f>SUM(P12:P380)/2-P184/2-P118/2</f>
        <v>32159.333199999986</v>
      </c>
      <c r="Q381" s="141">
        <f t="shared" ref="Q381" si="111">SUM(Q12:Q380)/2-Q184/2-Q118/2</f>
        <v>1528</v>
      </c>
      <c r="R381" s="126">
        <f t="shared" si="110"/>
        <v>40967.453999999954</v>
      </c>
      <c r="S381" s="126">
        <f t="shared" si="110"/>
        <v>3327.2419999999997</v>
      </c>
      <c r="T381" s="126">
        <f>SUM(T12:T380)/2-T184/2-T118/2</f>
        <v>132734.63319999989</v>
      </c>
    </row>
  </sheetData>
  <autoFilter ref="A10:T381"/>
  <mergeCells count="6">
    <mergeCell ref="L7:O7"/>
    <mergeCell ref="A1:L1"/>
    <mergeCell ref="A2:L2"/>
    <mergeCell ref="L3:O3"/>
    <mergeCell ref="L4:O4"/>
    <mergeCell ref="L6:O6"/>
  </mergeCells>
  <phoneticPr fontId="1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G164"/>
  <sheetViews>
    <sheetView topLeftCell="A19" workbookViewId="0">
      <selection activeCell="J89" sqref="J89"/>
    </sheetView>
  </sheetViews>
  <sheetFormatPr defaultRowHeight="16.5" x14ac:dyDescent="0.3"/>
  <cols>
    <col min="1" max="1" width="2.85546875" style="1" customWidth="1"/>
    <col min="2" max="2" width="6.140625" style="1" customWidth="1"/>
    <col min="3" max="3" width="38" style="1" customWidth="1"/>
    <col min="4" max="5" width="17" style="1" customWidth="1"/>
    <col min="6" max="6" width="19.7109375" style="1" customWidth="1"/>
    <col min="7" max="7" width="10" style="1" bestFit="1" customWidth="1"/>
    <col min="8" max="16384" width="9.140625" style="1"/>
  </cols>
  <sheetData>
    <row r="2" spans="2:7" x14ac:dyDescent="0.3">
      <c r="C2" s="197" t="s">
        <v>22</v>
      </c>
      <c r="D2" s="197"/>
      <c r="F2" s="137"/>
    </row>
    <row r="3" spans="2:7" ht="29.25" customHeight="1" x14ac:dyDescent="0.3">
      <c r="C3" s="197" t="s">
        <v>26</v>
      </c>
      <c r="D3" s="197"/>
      <c r="F3" s="137"/>
    </row>
    <row r="5" spans="2:7" x14ac:dyDescent="0.3">
      <c r="C5" s="197" t="s">
        <v>37</v>
      </c>
      <c r="D5" s="197"/>
      <c r="F5" s="137"/>
    </row>
    <row r="6" spans="2:7" ht="29.25" customHeight="1" x14ac:dyDescent="0.3">
      <c r="C6" s="197" t="s">
        <v>25</v>
      </c>
      <c r="D6" s="197"/>
      <c r="F6" s="137"/>
    </row>
    <row r="7" spans="2:7" x14ac:dyDescent="0.3">
      <c r="B7" s="30"/>
      <c r="C7" s="197"/>
      <c r="D7" s="197"/>
      <c r="E7" s="197"/>
      <c r="F7" s="197"/>
      <c r="G7" s="197"/>
    </row>
    <row r="8" spans="2:7" x14ac:dyDescent="0.3">
      <c r="B8" s="31"/>
    </row>
    <row r="9" spans="2:7" ht="18.75" customHeight="1" x14ac:dyDescent="0.3">
      <c r="B9" s="199" t="s">
        <v>23</v>
      </c>
      <c r="C9" s="199"/>
      <c r="D9" s="199"/>
      <c r="E9" s="199"/>
      <c r="F9" s="32"/>
      <c r="G9" s="32"/>
    </row>
    <row r="10" spans="2:7" ht="36.75" customHeight="1" x14ac:dyDescent="0.3">
      <c r="B10" s="198" t="s">
        <v>24</v>
      </c>
      <c r="C10" s="198"/>
      <c r="D10" s="198"/>
      <c r="E10" s="198"/>
      <c r="F10" s="32"/>
    </row>
    <row r="11" spans="2:7" x14ac:dyDescent="0.3">
      <c r="B11" s="33"/>
      <c r="C11" s="30"/>
      <c r="D11" s="34"/>
      <c r="E11" s="34"/>
    </row>
    <row r="12" spans="2:7" x14ac:dyDescent="0.3">
      <c r="B12" s="33"/>
      <c r="C12" s="30"/>
      <c r="D12" s="34"/>
      <c r="E12" s="34"/>
      <c r="F12" s="35"/>
    </row>
    <row r="13" spans="2:7" x14ac:dyDescent="0.3">
      <c r="B13" s="1" t="s">
        <v>1041</v>
      </c>
    </row>
    <row r="14" spans="2:7" x14ac:dyDescent="0.3">
      <c r="B14" s="1" t="s">
        <v>775</v>
      </c>
    </row>
    <row r="15" spans="2:7" x14ac:dyDescent="0.3">
      <c r="B15" s="1" t="s">
        <v>780</v>
      </c>
    </row>
    <row r="16" spans="2:7" x14ac:dyDescent="0.3">
      <c r="B16" s="1" t="s">
        <v>781</v>
      </c>
    </row>
    <row r="17" spans="2:5" x14ac:dyDescent="0.3">
      <c r="B17" s="1" t="s">
        <v>240</v>
      </c>
    </row>
    <row r="18" spans="2:5" x14ac:dyDescent="0.3">
      <c r="B18" s="1" t="s">
        <v>241</v>
      </c>
    </row>
    <row r="19" spans="2:5" x14ac:dyDescent="0.3">
      <c r="B19" s="1" t="s">
        <v>30</v>
      </c>
    </row>
    <row r="20" spans="2:5" x14ac:dyDescent="0.3">
      <c r="B20" s="1" t="s">
        <v>782</v>
      </c>
    </row>
    <row r="22" spans="2:5" ht="16.5" customHeight="1" x14ac:dyDescent="0.3">
      <c r="B22" s="188" t="s">
        <v>15</v>
      </c>
      <c r="C22" s="188"/>
      <c r="D22" s="188"/>
      <c r="E22" s="188"/>
    </row>
    <row r="23" spans="2:5" ht="33" x14ac:dyDescent="0.3">
      <c r="B23" s="36"/>
      <c r="C23" s="37" t="s">
        <v>0</v>
      </c>
      <c r="D23" s="37" t="s">
        <v>1</v>
      </c>
      <c r="E23" s="38" t="s">
        <v>2</v>
      </c>
    </row>
    <row r="24" spans="2:5" x14ac:dyDescent="0.3">
      <c r="B24" s="39">
        <v>1</v>
      </c>
      <c r="C24" s="40" t="s">
        <v>3</v>
      </c>
      <c r="D24" s="45"/>
      <c r="E24" s="41">
        <v>111615.63</v>
      </c>
    </row>
    <row r="25" spans="2:5" x14ac:dyDescent="0.3">
      <c r="B25" s="39">
        <v>2</v>
      </c>
      <c r="C25" s="40" t="s">
        <v>4</v>
      </c>
      <c r="D25" s="45"/>
      <c r="E25" s="41">
        <v>24914.36</v>
      </c>
    </row>
    <row r="26" spans="2:5" x14ac:dyDescent="0.3">
      <c r="B26" s="39">
        <v>3</v>
      </c>
      <c r="C26" s="40" t="s">
        <v>5</v>
      </c>
      <c r="D26" s="45"/>
      <c r="E26" s="41">
        <v>18841.3</v>
      </c>
    </row>
    <row r="27" spans="2:5" x14ac:dyDescent="0.3">
      <c r="B27" s="39">
        <v>4</v>
      </c>
      <c r="C27" s="40" t="s">
        <v>6</v>
      </c>
      <c r="D27" s="45"/>
      <c r="E27" s="41"/>
    </row>
    <row r="28" spans="2:5" x14ac:dyDescent="0.3">
      <c r="B28" s="39" t="s">
        <v>9</v>
      </c>
      <c r="C28" s="40" t="s">
        <v>16</v>
      </c>
      <c r="D28" s="45"/>
      <c r="E28" s="41">
        <v>65.400000000000006</v>
      </c>
    </row>
    <row r="29" spans="2:5" ht="33" x14ac:dyDescent="0.3">
      <c r="B29" s="39" t="s">
        <v>10</v>
      </c>
      <c r="C29" s="40" t="s">
        <v>17</v>
      </c>
      <c r="D29" s="45"/>
      <c r="E29" s="41">
        <v>950</v>
      </c>
    </row>
    <row r="30" spans="2:5" x14ac:dyDescent="0.3">
      <c r="B30" s="39" t="s">
        <v>11</v>
      </c>
      <c r="C30" s="40" t="s">
        <v>18</v>
      </c>
      <c r="D30" s="45"/>
      <c r="E30" s="41">
        <v>0</v>
      </c>
    </row>
    <row r="31" spans="2:5" x14ac:dyDescent="0.3">
      <c r="B31" s="136">
        <v>4.4000000000000004</v>
      </c>
      <c r="C31" s="40" t="s">
        <v>19</v>
      </c>
      <c r="D31" s="46"/>
      <c r="E31" s="41">
        <v>522.84</v>
      </c>
    </row>
    <row r="32" spans="2:5" x14ac:dyDescent="0.3">
      <c r="B32" s="136">
        <v>4.5</v>
      </c>
      <c r="C32" s="40" t="s">
        <v>20</v>
      </c>
      <c r="D32" s="46"/>
      <c r="E32" s="41">
        <v>424.02</v>
      </c>
    </row>
    <row r="33" spans="2:5" x14ac:dyDescent="0.3">
      <c r="B33" s="189"/>
      <c r="C33" s="42" t="s">
        <v>12</v>
      </c>
      <c r="D33" s="193" t="s">
        <v>13</v>
      </c>
      <c r="E33" s="195">
        <f>E24+E25+E26+E28+E29+E30+E31+E32</f>
        <v>157333.54999999996</v>
      </c>
    </row>
    <row r="34" spans="2:5" x14ac:dyDescent="0.3">
      <c r="B34" s="190"/>
      <c r="C34" s="43" t="s">
        <v>14</v>
      </c>
      <c r="D34" s="194"/>
      <c r="E34" s="196"/>
    </row>
    <row r="36" spans="2:5" x14ac:dyDescent="0.3">
      <c r="B36" s="1" t="s">
        <v>1042</v>
      </c>
    </row>
    <row r="37" spans="2:5" x14ac:dyDescent="0.3">
      <c r="B37" s="1" t="s">
        <v>775</v>
      </c>
    </row>
    <row r="38" spans="2:5" x14ac:dyDescent="0.3">
      <c r="B38" s="1" t="s">
        <v>802</v>
      </c>
    </row>
    <row r="39" spans="2:5" x14ac:dyDescent="0.3">
      <c r="B39" s="1" t="s">
        <v>803</v>
      </c>
    </row>
    <row r="40" spans="2:5" x14ac:dyDescent="0.3">
      <c r="B40" s="1" t="s">
        <v>804</v>
      </c>
    </row>
    <row r="41" spans="2:5" x14ac:dyDescent="0.3">
      <c r="B41" s="1" t="s">
        <v>805</v>
      </c>
    </row>
    <row r="42" spans="2:5" x14ac:dyDescent="0.3">
      <c r="B42" s="1" t="s">
        <v>806</v>
      </c>
    </row>
    <row r="43" spans="2:5" x14ac:dyDescent="0.3">
      <c r="B43" s="1" t="s">
        <v>807</v>
      </c>
    </row>
    <row r="45" spans="2:5" ht="16.5" customHeight="1" x14ac:dyDescent="0.3">
      <c r="B45" s="188" t="s">
        <v>15</v>
      </c>
      <c r="C45" s="188"/>
      <c r="D45" s="188"/>
      <c r="E45" s="188"/>
    </row>
    <row r="46" spans="2:5" ht="33" x14ac:dyDescent="0.3">
      <c r="B46" s="36"/>
      <c r="C46" s="37" t="s">
        <v>0</v>
      </c>
      <c r="D46" s="37" t="s">
        <v>1</v>
      </c>
      <c r="E46" s="38" t="s">
        <v>2</v>
      </c>
    </row>
    <row r="47" spans="2:5" x14ac:dyDescent="0.3">
      <c r="B47" s="39">
        <v>1</v>
      </c>
      <c r="C47" s="40" t="s">
        <v>3</v>
      </c>
      <c r="D47" s="45">
        <v>43.28</v>
      </c>
      <c r="E47" s="41">
        <v>216.4</v>
      </c>
    </row>
    <row r="48" spans="2:5" x14ac:dyDescent="0.3">
      <c r="B48" s="39">
        <v>2</v>
      </c>
      <c r="C48" s="40" t="s">
        <v>4</v>
      </c>
      <c r="D48" s="45">
        <v>92.45</v>
      </c>
      <c r="E48" s="41">
        <v>21909.759999999998</v>
      </c>
    </row>
    <row r="49" spans="2:5" x14ac:dyDescent="0.3">
      <c r="B49" s="39">
        <v>3</v>
      </c>
      <c r="C49" s="40" t="s">
        <v>5</v>
      </c>
      <c r="D49" s="45">
        <v>100.68</v>
      </c>
      <c r="E49" s="41">
        <v>36143.629999999997</v>
      </c>
    </row>
    <row r="50" spans="2:5" x14ac:dyDescent="0.3">
      <c r="B50" s="39">
        <v>4</v>
      </c>
      <c r="C50" s="40" t="s">
        <v>6</v>
      </c>
      <c r="D50" s="45">
        <v>1525.52</v>
      </c>
      <c r="E50" s="41">
        <v>10404.450000000001</v>
      </c>
    </row>
    <row r="51" spans="2:5" x14ac:dyDescent="0.3">
      <c r="B51" s="39" t="s">
        <v>9</v>
      </c>
      <c r="C51" s="40" t="s">
        <v>16</v>
      </c>
      <c r="D51" s="45"/>
      <c r="E51" s="41"/>
    </row>
    <row r="52" spans="2:5" ht="33" x14ac:dyDescent="0.3">
      <c r="B52" s="39" t="s">
        <v>10</v>
      </c>
      <c r="C52" s="40" t="s">
        <v>17</v>
      </c>
      <c r="D52" s="45"/>
      <c r="E52" s="41"/>
    </row>
    <row r="53" spans="2:5" x14ac:dyDescent="0.3">
      <c r="B53" s="39" t="s">
        <v>11</v>
      </c>
      <c r="C53" s="40" t="s">
        <v>18</v>
      </c>
      <c r="D53" s="45"/>
      <c r="E53" s="41"/>
    </row>
    <row r="54" spans="2:5" x14ac:dyDescent="0.3">
      <c r="B54" s="136">
        <v>4.4000000000000004</v>
      </c>
      <c r="C54" s="40" t="s">
        <v>19</v>
      </c>
      <c r="D54" s="46"/>
      <c r="E54" s="41"/>
    </row>
    <row r="55" spans="2:5" x14ac:dyDescent="0.3">
      <c r="B55" s="136">
        <v>4.5</v>
      </c>
      <c r="C55" s="40" t="s">
        <v>20</v>
      </c>
      <c r="D55" s="46">
        <v>1467.39</v>
      </c>
      <c r="E55" s="41">
        <v>9357.85</v>
      </c>
    </row>
    <row r="56" spans="2:5" x14ac:dyDescent="0.3">
      <c r="B56" s="189"/>
      <c r="C56" s="42" t="s">
        <v>12</v>
      </c>
      <c r="D56" s="193">
        <f>D47+D48+D49+D50</f>
        <v>1761.93</v>
      </c>
      <c r="E56" s="195">
        <f>E47+E48+E49+E51+E52+E53+E54+E55</f>
        <v>67627.64</v>
      </c>
    </row>
    <row r="57" spans="2:5" x14ac:dyDescent="0.3">
      <c r="B57" s="190"/>
      <c r="C57" s="43" t="s">
        <v>14</v>
      </c>
      <c r="D57" s="194"/>
      <c r="E57" s="196"/>
    </row>
    <row r="59" spans="2:5" x14ac:dyDescent="0.3">
      <c r="B59" s="1" t="s">
        <v>1043</v>
      </c>
    </row>
    <row r="60" spans="2:5" x14ac:dyDescent="0.3">
      <c r="B60" s="1" t="s">
        <v>775</v>
      </c>
    </row>
    <row r="61" spans="2:5" x14ac:dyDescent="0.3">
      <c r="B61" s="1" t="s">
        <v>776</v>
      </c>
    </row>
    <row r="62" spans="2:5" x14ac:dyDescent="0.3">
      <c r="B62" s="1" t="s">
        <v>777</v>
      </c>
    </row>
    <row r="63" spans="2:5" x14ac:dyDescent="0.3">
      <c r="B63" s="1" t="s">
        <v>31</v>
      </c>
    </row>
    <row r="64" spans="2:5" x14ac:dyDescent="0.3">
      <c r="B64" s="1" t="s">
        <v>778</v>
      </c>
    </row>
    <row r="65" spans="2:5" x14ac:dyDescent="0.3">
      <c r="B65" s="1" t="s">
        <v>32</v>
      </c>
    </row>
    <row r="66" spans="2:5" x14ac:dyDescent="0.3">
      <c r="B66" s="1" t="s">
        <v>779</v>
      </c>
    </row>
    <row r="68" spans="2:5" ht="16.5" customHeight="1" x14ac:dyDescent="0.3">
      <c r="B68" s="188" t="s">
        <v>15</v>
      </c>
      <c r="C68" s="188"/>
      <c r="D68" s="188"/>
      <c r="E68" s="188"/>
    </row>
    <row r="69" spans="2:5" ht="33" x14ac:dyDescent="0.3">
      <c r="B69" s="36"/>
      <c r="C69" s="37" t="s">
        <v>0</v>
      </c>
      <c r="D69" s="37" t="s">
        <v>1</v>
      </c>
      <c r="E69" s="38" t="s">
        <v>2</v>
      </c>
    </row>
    <row r="70" spans="2:5" x14ac:dyDescent="0.3">
      <c r="B70" s="39">
        <v>1</v>
      </c>
      <c r="C70" s="40" t="s">
        <v>3</v>
      </c>
      <c r="D70" s="45"/>
      <c r="E70" s="41">
        <v>4129.027</v>
      </c>
    </row>
    <row r="71" spans="2:5" x14ac:dyDescent="0.3">
      <c r="B71" s="39">
        <v>2</v>
      </c>
      <c r="C71" s="40" t="s">
        <v>4</v>
      </c>
      <c r="D71" s="45"/>
      <c r="E71" s="41">
        <v>3089.0210000000002</v>
      </c>
    </row>
    <row r="72" spans="2:5" x14ac:dyDescent="0.3">
      <c r="B72" s="39">
        <v>3</v>
      </c>
      <c r="C72" s="40" t="s">
        <v>5</v>
      </c>
      <c r="D72" s="45"/>
      <c r="E72" s="41">
        <v>2779.4520000000002</v>
      </c>
    </row>
    <row r="73" spans="2:5" x14ac:dyDescent="0.3">
      <c r="B73" s="39">
        <v>4</v>
      </c>
      <c r="C73" s="40" t="s">
        <v>6</v>
      </c>
      <c r="D73" s="45"/>
      <c r="E73" s="41">
        <v>0</v>
      </c>
    </row>
    <row r="74" spans="2:5" ht="33" x14ac:dyDescent="0.3">
      <c r="B74" s="39" t="s">
        <v>9</v>
      </c>
      <c r="C74" s="40" t="s">
        <v>7</v>
      </c>
      <c r="D74" s="45"/>
      <c r="E74" s="41">
        <v>0</v>
      </c>
    </row>
    <row r="75" spans="2:5" x14ac:dyDescent="0.3">
      <c r="B75" s="39" t="s">
        <v>10</v>
      </c>
      <c r="C75" s="40" t="s">
        <v>8</v>
      </c>
      <c r="D75" s="45"/>
      <c r="E75" s="41">
        <v>0</v>
      </c>
    </row>
    <row r="76" spans="2:5" x14ac:dyDescent="0.3">
      <c r="B76" s="39" t="s">
        <v>11</v>
      </c>
      <c r="C76" s="40" t="s">
        <v>20</v>
      </c>
      <c r="D76" s="45"/>
      <c r="E76" s="41">
        <v>100.105</v>
      </c>
    </row>
    <row r="77" spans="2:5" x14ac:dyDescent="0.3">
      <c r="B77" s="189"/>
      <c r="C77" s="42" t="s">
        <v>12</v>
      </c>
      <c r="D77" s="193" t="s">
        <v>13</v>
      </c>
      <c r="E77" s="195">
        <f>E70+E71+E72+E73+E74+E75+E76</f>
        <v>10097.605</v>
      </c>
    </row>
    <row r="78" spans="2:5" x14ac:dyDescent="0.3">
      <c r="B78" s="190"/>
      <c r="C78" s="43" t="s">
        <v>14</v>
      </c>
      <c r="D78" s="194"/>
      <c r="E78" s="196"/>
    </row>
    <row r="81" spans="2:5" x14ac:dyDescent="0.3">
      <c r="B81" s="2" t="s">
        <v>362</v>
      </c>
      <c r="C81" s="2"/>
      <c r="D81" s="2"/>
      <c r="E81" s="2"/>
    </row>
    <row r="82" spans="2:5" x14ac:dyDescent="0.3">
      <c r="B82" s="2" t="s">
        <v>775</v>
      </c>
      <c r="C82" s="2"/>
      <c r="D82" s="2"/>
      <c r="E82" s="2"/>
    </row>
    <row r="83" spans="2:5" x14ac:dyDescent="0.3">
      <c r="B83" s="2" t="s">
        <v>1069</v>
      </c>
      <c r="C83" s="2"/>
      <c r="D83" s="2"/>
      <c r="E83" s="2"/>
    </row>
    <row r="84" spans="2:5" x14ac:dyDescent="0.3">
      <c r="B84" s="2" t="s">
        <v>1070</v>
      </c>
      <c r="C84" s="2"/>
      <c r="D84" s="2"/>
      <c r="E84" s="2"/>
    </row>
    <row r="85" spans="2:5" x14ac:dyDescent="0.3">
      <c r="B85" s="2" t="s">
        <v>231</v>
      </c>
      <c r="C85" s="2"/>
      <c r="D85" s="2"/>
      <c r="E85" s="2"/>
    </row>
    <row r="86" spans="2:5" x14ac:dyDescent="0.3">
      <c r="B86" s="2" t="s">
        <v>29</v>
      </c>
      <c r="C86" s="2"/>
      <c r="D86" s="2"/>
      <c r="E86" s="2"/>
    </row>
    <row r="87" spans="2:5" x14ac:dyDescent="0.3">
      <c r="B87" s="2" t="s">
        <v>35</v>
      </c>
      <c r="C87" s="2"/>
      <c r="D87" s="2"/>
      <c r="E87" s="2"/>
    </row>
    <row r="88" spans="2:5" x14ac:dyDescent="0.3">
      <c r="B88" s="2" t="s">
        <v>1071</v>
      </c>
      <c r="C88" s="2"/>
      <c r="D88" s="2"/>
      <c r="E88" s="2"/>
    </row>
    <row r="89" spans="2:5" x14ac:dyDescent="0.3">
      <c r="B89" s="2"/>
      <c r="C89" s="2"/>
      <c r="D89" s="2"/>
      <c r="E89" s="2"/>
    </row>
    <row r="90" spans="2:5" ht="16.5" customHeight="1" x14ac:dyDescent="0.3">
      <c r="B90" s="183" t="s">
        <v>15</v>
      </c>
      <c r="C90" s="183"/>
      <c r="D90" s="183"/>
      <c r="E90" s="183"/>
    </row>
    <row r="91" spans="2:5" ht="33" x14ac:dyDescent="0.3">
      <c r="B91" s="3"/>
      <c r="C91" s="4" t="s">
        <v>0</v>
      </c>
      <c r="D91" s="4" t="s">
        <v>1</v>
      </c>
      <c r="E91" s="204" t="s">
        <v>2</v>
      </c>
    </row>
    <row r="92" spans="2:5" x14ac:dyDescent="0.3">
      <c r="B92" s="5">
        <v>1</v>
      </c>
      <c r="C92" s="6" t="s">
        <v>3</v>
      </c>
      <c r="D92" s="205">
        <v>0</v>
      </c>
      <c r="E92" s="205">
        <f>474.7+5531.6</f>
        <v>6006.3</v>
      </c>
    </row>
    <row r="93" spans="2:5" x14ac:dyDescent="0.3">
      <c r="B93" s="5">
        <v>2</v>
      </c>
      <c r="C93" s="6" t="s">
        <v>4</v>
      </c>
      <c r="D93" s="205">
        <v>0</v>
      </c>
      <c r="E93" s="205">
        <f>301.9+2991.4</f>
        <v>3293.3</v>
      </c>
    </row>
    <row r="94" spans="2:5" x14ac:dyDescent="0.3">
      <c r="B94" s="5">
        <v>3</v>
      </c>
      <c r="C94" s="6" t="s">
        <v>5</v>
      </c>
      <c r="D94" s="205">
        <v>0</v>
      </c>
      <c r="E94" s="205">
        <f>1058.5+6131.9</f>
        <v>7190.4</v>
      </c>
    </row>
    <row r="95" spans="2:5" x14ac:dyDescent="0.3">
      <c r="B95" s="5">
        <v>4</v>
      </c>
      <c r="C95" s="6" t="s">
        <v>6</v>
      </c>
      <c r="D95" s="205">
        <v>0</v>
      </c>
      <c r="E95" s="205">
        <f>+E97+E98</f>
        <v>81.900000000000006</v>
      </c>
    </row>
    <row r="96" spans="2:5" ht="33" x14ac:dyDescent="0.3">
      <c r="B96" s="5" t="s">
        <v>9</v>
      </c>
      <c r="C96" s="6" t="s">
        <v>7</v>
      </c>
      <c r="D96" s="205"/>
      <c r="E96" s="205"/>
    </row>
    <row r="97" spans="2:6" x14ac:dyDescent="0.3">
      <c r="B97" s="5" t="s">
        <v>10</v>
      </c>
      <c r="C97" s="6" t="s">
        <v>8</v>
      </c>
      <c r="D97" s="205">
        <v>0</v>
      </c>
      <c r="E97" s="205">
        <f>27+54.9</f>
        <v>81.900000000000006</v>
      </c>
    </row>
    <row r="98" spans="2:6" x14ac:dyDescent="0.3">
      <c r="B98" s="5" t="s">
        <v>11</v>
      </c>
      <c r="C98" s="6" t="s">
        <v>20</v>
      </c>
      <c r="D98" s="205">
        <v>0</v>
      </c>
      <c r="E98" s="205">
        <v>0</v>
      </c>
    </row>
    <row r="99" spans="2:6" x14ac:dyDescent="0.3">
      <c r="B99" s="184"/>
      <c r="C99" s="8" t="s">
        <v>12</v>
      </c>
      <c r="D99" s="186">
        <f>D92+D93+D94+D95</f>
        <v>0</v>
      </c>
      <c r="E99" s="186">
        <f>E92+E93+E94+E95</f>
        <v>16571.900000000001</v>
      </c>
      <c r="F99" s="35"/>
    </row>
    <row r="100" spans="2:6" x14ac:dyDescent="0.3">
      <c r="B100" s="185"/>
      <c r="C100" s="9" t="s">
        <v>14</v>
      </c>
      <c r="D100" s="187"/>
      <c r="E100" s="187"/>
    </row>
    <row r="103" spans="2:6" x14ac:dyDescent="0.3">
      <c r="B103" s="1" t="s">
        <v>1044</v>
      </c>
    </row>
    <row r="104" spans="2:6" x14ac:dyDescent="0.3">
      <c r="B104" s="1" t="s">
        <v>766</v>
      </c>
    </row>
    <row r="105" spans="2:6" x14ac:dyDescent="0.3">
      <c r="B105" s="1" t="s">
        <v>767</v>
      </c>
    </row>
    <row r="106" spans="2:6" x14ac:dyDescent="0.3">
      <c r="B106" s="1" t="s">
        <v>768</v>
      </c>
    </row>
    <row r="107" spans="2:6" x14ac:dyDescent="0.3">
      <c r="B107" s="1" t="s">
        <v>231</v>
      </c>
    </row>
    <row r="108" spans="2:6" x14ac:dyDescent="0.3">
      <c r="B108" s="1" t="s">
        <v>769</v>
      </c>
    </row>
    <row r="109" spans="2:6" x14ac:dyDescent="0.3">
      <c r="B109" s="1" t="s">
        <v>34</v>
      </c>
    </row>
    <row r="110" spans="2:6" x14ac:dyDescent="0.3">
      <c r="B110" s="1" t="s">
        <v>770</v>
      </c>
    </row>
    <row r="112" spans="2:6" ht="16.5" customHeight="1" x14ac:dyDescent="0.3">
      <c r="B112" s="188" t="s">
        <v>15</v>
      </c>
      <c r="C112" s="188"/>
      <c r="D112" s="188"/>
      <c r="E112" s="188"/>
    </row>
    <row r="113" spans="2:5" ht="33" x14ac:dyDescent="0.3">
      <c r="B113" s="36"/>
      <c r="C113" s="37" t="s">
        <v>0</v>
      </c>
      <c r="D113" s="37" t="s">
        <v>1</v>
      </c>
      <c r="E113" s="37" t="s">
        <v>2</v>
      </c>
    </row>
    <row r="114" spans="2:5" x14ac:dyDescent="0.3">
      <c r="B114" s="39">
        <v>1</v>
      </c>
      <c r="C114" s="40" t="s">
        <v>3</v>
      </c>
      <c r="D114" s="47">
        <v>200.69</v>
      </c>
      <c r="E114" s="47">
        <v>33113.550000000003</v>
      </c>
    </row>
    <row r="115" spans="2:5" x14ac:dyDescent="0.3">
      <c r="B115" s="39">
        <v>2</v>
      </c>
      <c r="C115" s="40" t="s">
        <v>4</v>
      </c>
      <c r="D115" s="47">
        <v>81.02</v>
      </c>
      <c r="E115" s="47">
        <v>15312.25</v>
      </c>
    </row>
    <row r="116" spans="2:5" x14ac:dyDescent="0.3">
      <c r="B116" s="39">
        <v>3</v>
      </c>
      <c r="C116" s="40" t="s">
        <v>5</v>
      </c>
      <c r="D116" s="47">
        <v>133.37</v>
      </c>
      <c r="E116" s="47">
        <v>25206.12</v>
      </c>
    </row>
    <row r="117" spans="2:5" x14ac:dyDescent="0.3">
      <c r="B117" s="39">
        <v>4</v>
      </c>
      <c r="C117" s="40" t="s">
        <v>6</v>
      </c>
      <c r="D117" s="41">
        <f>+D119+D120</f>
        <v>0</v>
      </c>
      <c r="E117" s="41">
        <f>+E119+E120</f>
        <v>0</v>
      </c>
    </row>
    <row r="118" spans="2:5" ht="33" x14ac:dyDescent="0.3">
      <c r="B118" s="39" t="s">
        <v>9</v>
      </c>
      <c r="C118" s="40" t="s">
        <v>7</v>
      </c>
      <c r="D118" s="47"/>
      <c r="E118" s="47"/>
    </row>
    <row r="119" spans="2:5" x14ac:dyDescent="0.3">
      <c r="B119" s="39" t="s">
        <v>10</v>
      </c>
      <c r="C119" s="40" t="s">
        <v>8</v>
      </c>
      <c r="D119" s="47"/>
      <c r="E119" s="47"/>
    </row>
    <row r="120" spans="2:5" ht="49.5" x14ac:dyDescent="0.3">
      <c r="B120" s="39" t="s">
        <v>11</v>
      </c>
      <c r="C120" s="40" t="s">
        <v>38</v>
      </c>
      <c r="D120" s="47"/>
      <c r="E120" s="47"/>
    </row>
    <row r="121" spans="2:5" x14ac:dyDescent="0.3">
      <c r="B121" s="189"/>
      <c r="C121" s="42" t="s">
        <v>12</v>
      </c>
      <c r="D121" s="191">
        <f>D114+D115+D116+D117</f>
        <v>415.08</v>
      </c>
      <c r="E121" s="191">
        <f>E114+E115+E116+E117</f>
        <v>73631.92</v>
      </c>
    </row>
    <row r="122" spans="2:5" x14ac:dyDescent="0.3">
      <c r="B122" s="190"/>
      <c r="C122" s="43" t="s">
        <v>14</v>
      </c>
      <c r="D122" s="192"/>
      <c r="E122" s="192"/>
    </row>
    <row r="124" spans="2:5" x14ac:dyDescent="0.3">
      <c r="B124" s="1" t="s">
        <v>1045</v>
      </c>
    </row>
    <row r="125" spans="2:5" x14ac:dyDescent="0.3">
      <c r="B125" s="1" t="s">
        <v>766</v>
      </c>
    </row>
    <row r="126" spans="2:5" x14ac:dyDescent="0.3">
      <c r="B126" s="1" t="s">
        <v>36</v>
      </c>
    </row>
    <row r="127" spans="2:5" x14ac:dyDescent="0.3">
      <c r="B127" s="1" t="s">
        <v>808</v>
      </c>
    </row>
    <row r="128" spans="2:5" x14ac:dyDescent="0.3">
      <c r="B128" s="1" t="s">
        <v>245</v>
      </c>
    </row>
    <row r="129" spans="2:5" x14ac:dyDescent="0.3">
      <c r="B129" s="1" t="s">
        <v>809</v>
      </c>
    </row>
    <row r="130" spans="2:5" x14ac:dyDescent="0.3">
      <c r="B130" s="1" t="s">
        <v>35</v>
      </c>
    </row>
    <row r="131" spans="2:5" x14ac:dyDescent="0.3">
      <c r="B131" s="1" t="s">
        <v>246</v>
      </c>
    </row>
    <row r="133" spans="2:5" ht="16.5" customHeight="1" x14ac:dyDescent="0.3">
      <c r="B133" s="188" t="s">
        <v>15</v>
      </c>
      <c r="C133" s="188"/>
      <c r="D133" s="188"/>
      <c r="E133" s="188"/>
    </row>
    <row r="134" spans="2:5" ht="33" x14ac:dyDescent="0.3">
      <c r="B134" s="36"/>
      <c r="C134" s="37" t="s">
        <v>0</v>
      </c>
      <c r="D134" s="37" t="s">
        <v>1</v>
      </c>
      <c r="E134" s="37" t="s">
        <v>2</v>
      </c>
    </row>
    <row r="135" spans="2:5" x14ac:dyDescent="0.3">
      <c r="B135" s="39">
        <v>1</v>
      </c>
      <c r="C135" s="40" t="s">
        <v>3</v>
      </c>
      <c r="D135" s="47">
        <v>655.29999999999995</v>
      </c>
      <c r="E135" s="47">
        <v>655.29999999999995</v>
      </c>
    </row>
    <row r="136" spans="2:5" x14ac:dyDescent="0.3">
      <c r="B136" s="39">
        <v>2</v>
      </c>
      <c r="C136" s="40" t="s">
        <v>4</v>
      </c>
      <c r="D136" s="47">
        <v>194</v>
      </c>
      <c r="E136" s="47">
        <v>194</v>
      </c>
    </row>
    <row r="137" spans="2:5" x14ac:dyDescent="0.3">
      <c r="B137" s="39">
        <v>3</v>
      </c>
      <c r="C137" s="40" t="s">
        <v>5</v>
      </c>
      <c r="D137" s="47">
        <v>380.5</v>
      </c>
      <c r="E137" s="47">
        <v>380.5</v>
      </c>
    </row>
    <row r="138" spans="2:5" x14ac:dyDescent="0.3">
      <c r="B138" s="39">
        <v>4</v>
      </c>
      <c r="C138" s="40" t="s">
        <v>6</v>
      </c>
      <c r="D138" s="41">
        <v>32.799999999999997</v>
      </c>
      <c r="E138" s="41">
        <v>32.799999999999997</v>
      </c>
    </row>
    <row r="139" spans="2:5" ht="33" x14ac:dyDescent="0.3">
      <c r="B139" s="39" t="s">
        <v>9</v>
      </c>
      <c r="C139" s="40" t="s">
        <v>7</v>
      </c>
      <c r="D139" s="47"/>
      <c r="E139" s="47"/>
    </row>
    <row r="140" spans="2:5" x14ac:dyDescent="0.3">
      <c r="B140" s="39" t="s">
        <v>10</v>
      </c>
      <c r="C140" s="40" t="s">
        <v>8</v>
      </c>
      <c r="D140" s="47"/>
      <c r="E140" s="47"/>
    </row>
    <row r="141" spans="2:5" ht="49.5" x14ac:dyDescent="0.3">
      <c r="B141" s="39" t="s">
        <v>11</v>
      </c>
      <c r="C141" s="40" t="s">
        <v>38</v>
      </c>
      <c r="D141" s="47">
        <v>32.799999999999997</v>
      </c>
      <c r="E141" s="47">
        <v>32.799999999999997</v>
      </c>
    </row>
    <row r="142" spans="2:5" x14ac:dyDescent="0.3">
      <c r="B142" s="189"/>
      <c r="C142" s="42" t="s">
        <v>12</v>
      </c>
      <c r="D142" s="191">
        <f>D135+D136+D137+D138</f>
        <v>1262.5999999999999</v>
      </c>
      <c r="E142" s="191">
        <f>E135+E136+E137+E138</f>
        <v>1262.5999999999999</v>
      </c>
    </row>
    <row r="143" spans="2:5" x14ac:dyDescent="0.3">
      <c r="B143" s="190"/>
      <c r="C143" s="43" t="s">
        <v>14</v>
      </c>
      <c r="D143" s="192"/>
      <c r="E143" s="192"/>
    </row>
    <row r="145" spans="2:5" x14ac:dyDescent="0.3">
      <c r="B145" s="1" t="s">
        <v>359</v>
      </c>
    </row>
    <row r="146" spans="2:5" x14ac:dyDescent="0.3">
      <c r="B146" s="1" t="s">
        <v>766</v>
      </c>
    </row>
    <row r="147" spans="2:5" x14ac:dyDescent="0.3">
      <c r="B147" s="1" t="s">
        <v>1038</v>
      </c>
    </row>
    <row r="148" spans="2:5" x14ac:dyDescent="0.3">
      <c r="B148" s="1" t="s">
        <v>1039</v>
      </c>
    </row>
    <row r="149" spans="2:5" x14ac:dyDescent="0.3">
      <c r="B149" s="1" t="s">
        <v>33</v>
      </c>
    </row>
    <row r="150" spans="2:5" x14ac:dyDescent="0.3">
      <c r="B150" s="1" t="s">
        <v>358</v>
      </c>
    </row>
    <row r="151" spans="2:5" x14ac:dyDescent="0.3">
      <c r="B151" s="1" t="s">
        <v>35</v>
      </c>
    </row>
    <row r="152" spans="2:5" x14ac:dyDescent="0.3">
      <c r="B152" s="1" t="s">
        <v>1040</v>
      </c>
    </row>
    <row r="154" spans="2:5" s="2" customFormat="1" ht="16.5" customHeight="1" x14ac:dyDescent="0.3">
      <c r="B154" s="183" t="s">
        <v>15</v>
      </c>
      <c r="C154" s="183"/>
      <c r="D154" s="183"/>
      <c r="E154" s="183"/>
    </row>
    <row r="155" spans="2:5" s="2" customFormat="1" ht="33" x14ac:dyDescent="0.3">
      <c r="B155" s="3"/>
      <c r="C155" s="4" t="s">
        <v>0</v>
      </c>
      <c r="D155" s="4" t="s">
        <v>1</v>
      </c>
      <c r="E155" s="4" t="s">
        <v>2</v>
      </c>
    </row>
    <row r="156" spans="2:5" s="2" customFormat="1" x14ac:dyDescent="0.3">
      <c r="B156" s="5">
        <v>1</v>
      </c>
      <c r="C156" s="6" t="s">
        <v>3</v>
      </c>
      <c r="D156" s="7">
        <v>241.5</v>
      </c>
      <c r="E156" s="7">
        <v>13525.6</v>
      </c>
    </row>
    <row r="157" spans="2:5" s="2" customFormat="1" x14ac:dyDescent="0.3">
      <c r="B157" s="5">
        <v>2</v>
      </c>
      <c r="C157" s="6" t="s">
        <v>4</v>
      </c>
      <c r="D157" s="7">
        <v>303.2</v>
      </c>
      <c r="E157" s="7">
        <v>24253.200000000001</v>
      </c>
    </row>
    <row r="158" spans="2:5" s="2" customFormat="1" x14ac:dyDescent="0.3">
      <c r="B158" s="5">
        <v>3</v>
      </c>
      <c r="C158" s="6" t="s">
        <v>5</v>
      </c>
      <c r="D158" s="7">
        <v>152</v>
      </c>
      <c r="E158" s="7">
        <v>12159.4</v>
      </c>
    </row>
    <row r="159" spans="2:5" s="2" customFormat="1" x14ac:dyDescent="0.3">
      <c r="B159" s="5">
        <v>4</v>
      </c>
      <c r="C159" s="6" t="s">
        <v>6</v>
      </c>
      <c r="D159" s="7">
        <f>SUM(D160:D162)</f>
        <v>5.8</v>
      </c>
      <c r="E159" s="7">
        <f>+E161+E162</f>
        <v>466.6</v>
      </c>
    </row>
    <row r="160" spans="2:5" s="2" customFormat="1" ht="33" x14ac:dyDescent="0.3">
      <c r="B160" s="5" t="s">
        <v>9</v>
      </c>
      <c r="C160" s="6" t="s">
        <v>7</v>
      </c>
      <c r="D160" s="7"/>
      <c r="E160" s="7"/>
    </row>
    <row r="161" spans="2:6" s="2" customFormat="1" x14ac:dyDescent="0.3">
      <c r="B161" s="5" t="s">
        <v>10</v>
      </c>
      <c r="C161" s="6" t="s">
        <v>8</v>
      </c>
      <c r="D161" s="7">
        <v>3</v>
      </c>
      <c r="E161" s="7">
        <v>239.1</v>
      </c>
    </row>
    <row r="162" spans="2:6" s="2" customFormat="1" ht="49.5" x14ac:dyDescent="0.3">
      <c r="B162" s="5" t="s">
        <v>11</v>
      </c>
      <c r="C162" s="6" t="s">
        <v>38</v>
      </c>
      <c r="D162" s="7">
        <v>2.8</v>
      </c>
      <c r="E162" s="7">
        <v>227.5</v>
      </c>
    </row>
    <row r="163" spans="2:6" s="2" customFormat="1" x14ac:dyDescent="0.3">
      <c r="B163" s="184"/>
      <c r="C163" s="8" t="s">
        <v>12</v>
      </c>
      <c r="D163" s="186">
        <f>+D156+D157+D158+D159</f>
        <v>702.5</v>
      </c>
      <c r="E163" s="186">
        <f>+E156+E157+E158+E159</f>
        <v>50404.800000000003</v>
      </c>
    </row>
    <row r="164" spans="2:6" s="2" customFormat="1" x14ac:dyDescent="0.3">
      <c r="B164" s="185"/>
      <c r="C164" s="9" t="s">
        <v>14</v>
      </c>
      <c r="D164" s="187"/>
      <c r="E164" s="187"/>
      <c r="F164" s="44"/>
    </row>
  </sheetData>
  <mergeCells count="35">
    <mergeCell ref="B22:E22"/>
    <mergeCell ref="C7:G7"/>
    <mergeCell ref="C2:D2"/>
    <mergeCell ref="C3:D3"/>
    <mergeCell ref="C5:D5"/>
    <mergeCell ref="C6:D6"/>
    <mergeCell ref="B10:E10"/>
    <mergeCell ref="B9:E9"/>
    <mergeCell ref="B68:E68"/>
    <mergeCell ref="B77:B78"/>
    <mergeCell ref="D77:D78"/>
    <mergeCell ref="E77:E78"/>
    <mergeCell ref="B33:B34"/>
    <mergeCell ref="D33:D34"/>
    <mergeCell ref="E33:E34"/>
    <mergeCell ref="B45:E45"/>
    <mergeCell ref="B56:B57"/>
    <mergeCell ref="D56:D57"/>
    <mergeCell ref="E56:E57"/>
    <mergeCell ref="B112:E112"/>
    <mergeCell ref="B121:B122"/>
    <mergeCell ref="D121:D122"/>
    <mergeCell ref="E121:E122"/>
    <mergeCell ref="B90:E90"/>
    <mergeCell ref="B99:B100"/>
    <mergeCell ref="D99:D100"/>
    <mergeCell ref="E99:E100"/>
    <mergeCell ref="B154:E154"/>
    <mergeCell ref="B163:B164"/>
    <mergeCell ref="D163:D164"/>
    <mergeCell ref="E163:E164"/>
    <mergeCell ref="B133:E133"/>
    <mergeCell ref="B142:B143"/>
    <mergeCell ref="D142:D143"/>
    <mergeCell ref="E142:E14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5"/>
  <sheetViews>
    <sheetView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S8" sqref="S8"/>
    </sheetView>
  </sheetViews>
  <sheetFormatPr defaultRowHeight="16.5" x14ac:dyDescent="0.3"/>
  <cols>
    <col min="1" max="1" width="23.85546875" style="1" customWidth="1"/>
    <col min="2" max="2" width="11.28515625" style="1" customWidth="1"/>
    <col min="3" max="3" width="17.140625" style="1" customWidth="1"/>
    <col min="4" max="4" width="12.28515625" style="1" customWidth="1"/>
    <col min="5" max="5" width="15.5703125" style="1" customWidth="1"/>
    <col min="6" max="6" width="10.42578125" style="1" customWidth="1"/>
    <col min="7" max="8" width="16.7109375" style="1" customWidth="1"/>
    <col min="9" max="9" width="19.5703125" style="1" customWidth="1"/>
    <col min="10" max="16" width="16.7109375" style="1" customWidth="1"/>
    <col min="17" max="16384" width="9.140625" style="1"/>
  </cols>
  <sheetData>
    <row r="1" spans="1:16" x14ac:dyDescent="0.3">
      <c r="A1" s="202" t="s">
        <v>23</v>
      </c>
      <c r="B1" s="202"/>
      <c r="C1" s="202"/>
      <c r="D1" s="202"/>
      <c r="E1" s="202"/>
      <c r="F1" s="202"/>
      <c r="G1" s="202"/>
      <c r="H1" s="202"/>
      <c r="I1" s="2"/>
      <c r="J1" s="2"/>
      <c r="K1" s="2"/>
      <c r="L1" s="2"/>
      <c r="M1" s="2"/>
      <c r="N1" s="2"/>
      <c r="O1" s="2"/>
      <c r="P1" s="2"/>
    </row>
    <row r="2" spans="1:16" x14ac:dyDescent="0.3">
      <c r="A2" s="203" t="s">
        <v>24</v>
      </c>
      <c r="B2" s="203"/>
      <c r="C2" s="203"/>
      <c r="D2" s="203"/>
      <c r="E2" s="203"/>
      <c r="F2" s="203"/>
      <c r="G2" s="203"/>
      <c r="H2" s="203"/>
      <c r="I2" s="2"/>
      <c r="J2" s="2"/>
      <c r="K2" s="2"/>
      <c r="L2" s="2"/>
      <c r="M2" s="2"/>
      <c r="N2" s="2"/>
      <c r="O2" s="2"/>
      <c r="P2" s="2"/>
    </row>
    <row r="3" spans="1:16" ht="17.25" thickBot="1" x14ac:dyDescent="0.35">
      <c r="A3" s="10"/>
      <c r="B3" s="10"/>
      <c r="C3" s="10"/>
      <c r="D3" s="10"/>
      <c r="E3" s="10"/>
      <c r="F3" s="10"/>
      <c r="G3" s="10"/>
      <c r="H3" s="10"/>
      <c r="I3" s="2"/>
      <c r="J3" s="2"/>
      <c r="K3" s="2"/>
      <c r="L3" s="2"/>
      <c r="M3" s="2"/>
      <c r="N3" s="2"/>
      <c r="O3" s="2"/>
      <c r="P3" s="2" t="s">
        <v>15</v>
      </c>
    </row>
    <row r="4" spans="1:16" ht="75.75" customHeight="1" thickBot="1" x14ac:dyDescent="0.35">
      <c r="A4" s="11" t="s">
        <v>39</v>
      </c>
      <c r="B4" s="12" t="s">
        <v>40</v>
      </c>
      <c r="C4" s="12" t="s">
        <v>41</v>
      </c>
      <c r="D4" s="12" t="s">
        <v>42</v>
      </c>
      <c r="E4" s="12" t="s">
        <v>43</v>
      </c>
      <c r="F4" s="12" t="s">
        <v>44</v>
      </c>
      <c r="G4" s="12" t="s">
        <v>45</v>
      </c>
      <c r="H4" s="13" t="s">
        <v>46</v>
      </c>
      <c r="I4" s="12" t="s">
        <v>3</v>
      </c>
      <c r="J4" s="12" t="s">
        <v>4</v>
      </c>
      <c r="K4" s="12" t="s">
        <v>5</v>
      </c>
      <c r="L4" s="12" t="s">
        <v>361</v>
      </c>
      <c r="M4" s="14" t="s">
        <v>7</v>
      </c>
      <c r="N4" s="14" t="s">
        <v>8</v>
      </c>
      <c r="O4" s="14" t="s">
        <v>99</v>
      </c>
      <c r="P4" s="15" t="s">
        <v>12</v>
      </c>
    </row>
    <row r="5" spans="1:16" ht="66" x14ac:dyDescent="0.3">
      <c r="A5" s="16" t="s">
        <v>95</v>
      </c>
      <c r="B5" s="27" t="s">
        <v>365</v>
      </c>
      <c r="C5" s="19">
        <v>76</v>
      </c>
      <c r="D5" s="20">
        <v>131</v>
      </c>
      <c r="E5" s="20">
        <v>4</v>
      </c>
      <c r="F5" s="20">
        <v>4</v>
      </c>
      <c r="G5" s="20">
        <v>1</v>
      </c>
      <c r="H5" s="20">
        <v>68</v>
      </c>
      <c r="I5" s="17">
        <v>111615.63</v>
      </c>
      <c r="J5" s="17">
        <v>24914.36</v>
      </c>
      <c r="K5" s="17">
        <v>18841.3</v>
      </c>
      <c r="L5" s="17">
        <f>SUM(M5:O5)</f>
        <v>1962.2600000000002</v>
      </c>
      <c r="M5" s="17">
        <v>0</v>
      </c>
      <c r="N5" s="17">
        <v>0</v>
      </c>
      <c r="O5" s="17">
        <f>424.02+522.84+950+65.4</f>
        <v>1962.2600000000002</v>
      </c>
      <c r="P5" s="18">
        <f t="shared" ref="P5:P11" si="0">I5+J5+K5+L5</f>
        <v>157333.54999999999</v>
      </c>
    </row>
    <row r="6" spans="1:16" ht="66" x14ac:dyDescent="0.3">
      <c r="A6" s="16" t="s">
        <v>242</v>
      </c>
      <c r="B6" s="27" t="s">
        <v>365</v>
      </c>
      <c r="C6" s="19">
        <v>77</v>
      </c>
      <c r="D6" s="20">
        <v>277</v>
      </c>
      <c r="E6" s="20">
        <v>4</v>
      </c>
      <c r="F6" s="20">
        <v>7</v>
      </c>
      <c r="G6" s="20">
        <v>6</v>
      </c>
      <c r="H6" s="20">
        <v>401</v>
      </c>
      <c r="I6" s="17">
        <v>216.4</v>
      </c>
      <c r="J6" s="17">
        <v>21909.759999999998</v>
      </c>
      <c r="K6" s="17">
        <v>36143.629999999997</v>
      </c>
      <c r="L6" s="17">
        <v>10404.450000000001</v>
      </c>
      <c r="M6" s="17">
        <v>0</v>
      </c>
      <c r="N6" s="17">
        <v>47.53</v>
      </c>
      <c r="O6" s="17">
        <v>170.06</v>
      </c>
      <c r="P6" s="18">
        <f t="shared" si="0"/>
        <v>68674.239999999991</v>
      </c>
    </row>
    <row r="7" spans="1:16" ht="66" x14ac:dyDescent="0.3">
      <c r="A7" s="16" t="s">
        <v>96</v>
      </c>
      <c r="B7" s="27" t="s">
        <v>365</v>
      </c>
      <c r="C7" s="19">
        <v>9</v>
      </c>
      <c r="D7" s="20">
        <v>11</v>
      </c>
      <c r="E7" s="20">
        <v>1</v>
      </c>
      <c r="F7" s="20">
        <v>9</v>
      </c>
      <c r="G7" s="20">
        <v>0</v>
      </c>
      <c r="H7" s="20">
        <v>11</v>
      </c>
      <c r="I7" s="17">
        <v>4129.027</v>
      </c>
      <c r="J7" s="17">
        <v>3089.0210000000002</v>
      </c>
      <c r="K7" s="17">
        <v>2779.4520000000002</v>
      </c>
      <c r="L7" s="17">
        <v>100.105</v>
      </c>
      <c r="M7" s="17">
        <v>0</v>
      </c>
      <c r="N7" s="17">
        <v>0</v>
      </c>
      <c r="O7" s="17">
        <v>6.3090000000000002</v>
      </c>
      <c r="P7" s="18">
        <f t="shared" si="0"/>
        <v>10097.605</v>
      </c>
    </row>
    <row r="8" spans="1:16" ht="66" x14ac:dyDescent="0.3">
      <c r="A8" s="16" t="s">
        <v>97</v>
      </c>
      <c r="B8" s="27" t="s">
        <v>365</v>
      </c>
      <c r="C8" s="19">
        <v>23</v>
      </c>
      <c r="D8" s="20">
        <v>42</v>
      </c>
      <c r="E8" s="20">
        <v>0</v>
      </c>
      <c r="F8" s="20">
        <v>5</v>
      </c>
      <c r="G8" s="20">
        <v>0</v>
      </c>
      <c r="H8" s="20">
        <v>29</v>
      </c>
      <c r="I8" s="17">
        <f>474.7+5531.6</f>
        <v>6006.3</v>
      </c>
      <c r="J8" s="17">
        <f>301.9+2991.4</f>
        <v>3293.3</v>
      </c>
      <c r="K8" s="17">
        <f>1058.5+6131.9</f>
        <v>7190.4</v>
      </c>
      <c r="L8" s="17">
        <f>SUM(M8:O8)</f>
        <v>81.900000000000006</v>
      </c>
      <c r="M8" s="17">
        <v>0</v>
      </c>
      <c r="N8" s="17">
        <f>27+54.9</f>
        <v>81.900000000000006</v>
      </c>
      <c r="O8" s="17">
        <v>0</v>
      </c>
      <c r="P8" s="18">
        <f t="shared" si="0"/>
        <v>16571.900000000001</v>
      </c>
    </row>
    <row r="9" spans="1:16" ht="66" x14ac:dyDescent="0.3">
      <c r="A9" s="16" t="s">
        <v>232</v>
      </c>
      <c r="B9" s="27" t="s">
        <v>365</v>
      </c>
      <c r="C9" s="19">
        <v>189</v>
      </c>
      <c r="D9" s="20">
        <v>189</v>
      </c>
      <c r="E9" s="20">
        <v>0</v>
      </c>
      <c r="F9" s="20">
        <v>4.32</v>
      </c>
      <c r="G9" s="20">
        <v>1</v>
      </c>
      <c r="H9" s="20">
        <v>164</v>
      </c>
      <c r="I9" s="17">
        <v>200.69</v>
      </c>
      <c r="J9" s="17">
        <v>81.02</v>
      </c>
      <c r="K9" s="17">
        <v>133.37</v>
      </c>
      <c r="L9" s="17">
        <f>SUM(M9:O9)</f>
        <v>0</v>
      </c>
      <c r="M9" s="17">
        <v>0</v>
      </c>
      <c r="N9" s="17">
        <v>0</v>
      </c>
      <c r="O9" s="17">
        <v>0</v>
      </c>
      <c r="P9" s="18">
        <f t="shared" si="0"/>
        <v>415.08</v>
      </c>
    </row>
    <row r="10" spans="1:16" ht="71.25" customHeight="1" x14ac:dyDescent="0.3">
      <c r="A10" s="48" t="s">
        <v>98</v>
      </c>
      <c r="B10" s="27" t="s">
        <v>365</v>
      </c>
      <c r="C10" s="19">
        <v>1</v>
      </c>
      <c r="D10" s="19">
        <v>5</v>
      </c>
      <c r="E10" s="19">
        <v>5</v>
      </c>
      <c r="F10" s="19">
        <v>2</v>
      </c>
      <c r="G10" s="19">
        <v>0</v>
      </c>
      <c r="H10" s="19">
        <v>7</v>
      </c>
      <c r="I10" s="29">
        <v>655.29999999999995</v>
      </c>
      <c r="J10" s="29">
        <v>194</v>
      </c>
      <c r="K10" s="29">
        <v>380.5</v>
      </c>
      <c r="L10" s="29">
        <f>SUM(M10:O10)</f>
        <v>32.799999999999997</v>
      </c>
      <c r="M10" s="29">
        <v>0</v>
      </c>
      <c r="N10" s="29">
        <v>0</v>
      </c>
      <c r="O10" s="29">
        <v>32.799999999999997</v>
      </c>
      <c r="P10" s="29">
        <f t="shared" si="0"/>
        <v>1262.5999999999999</v>
      </c>
    </row>
    <row r="11" spans="1:16" ht="66.75" thickBot="1" x14ac:dyDescent="0.35">
      <c r="A11" s="28" t="s">
        <v>360</v>
      </c>
      <c r="B11" s="27" t="s">
        <v>365</v>
      </c>
      <c r="C11" s="20">
        <v>30</v>
      </c>
      <c r="D11" s="20">
        <v>80</v>
      </c>
      <c r="E11" s="20">
        <v>3</v>
      </c>
      <c r="F11" s="20">
        <v>4</v>
      </c>
      <c r="G11" s="20">
        <v>0</v>
      </c>
      <c r="H11" s="20">
        <v>56</v>
      </c>
      <c r="I11" s="17">
        <v>13525.6</v>
      </c>
      <c r="J11" s="17">
        <v>24253.200000000001</v>
      </c>
      <c r="K11" s="17">
        <v>12159.4</v>
      </c>
      <c r="L11" s="17">
        <f>SUM(M11:O11)</f>
        <v>466.6</v>
      </c>
      <c r="M11" s="17">
        <v>0</v>
      </c>
      <c r="N11" s="17">
        <v>239.1</v>
      </c>
      <c r="O11" s="17">
        <v>227.5</v>
      </c>
      <c r="P11" s="18">
        <f t="shared" si="0"/>
        <v>50404.800000000003</v>
      </c>
    </row>
    <row r="12" spans="1:16" s="23" customFormat="1" ht="17.25" thickBot="1" x14ac:dyDescent="0.35">
      <c r="A12" s="200" t="s">
        <v>12</v>
      </c>
      <c r="B12" s="201"/>
      <c r="C12" s="21">
        <f t="shared" ref="C12:P12" si="1">SUM(C5:C11)</f>
        <v>405</v>
      </c>
      <c r="D12" s="21">
        <f t="shared" si="1"/>
        <v>735</v>
      </c>
      <c r="E12" s="21">
        <f t="shared" si="1"/>
        <v>17</v>
      </c>
      <c r="F12" s="21">
        <f t="shared" si="1"/>
        <v>35.32</v>
      </c>
      <c r="G12" s="21">
        <f t="shared" si="1"/>
        <v>8</v>
      </c>
      <c r="H12" s="21">
        <f t="shared" si="1"/>
        <v>736</v>
      </c>
      <c r="I12" s="22">
        <f t="shared" si="1"/>
        <v>136348.94700000001</v>
      </c>
      <c r="J12" s="22">
        <f t="shared" si="1"/>
        <v>77734.660999999993</v>
      </c>
      <c r="K12" s="22">
        <f t="shared" si="1"/>
        <v>77628.051999999996</v>
      </c>
      <c r="L12" s="22">
        <f t="shared" si="1"/>
        <v>13048.115</v>
      </c>
      <c r="M12" s="22">
        <f t="shared" si="1"/>
        <v>0</v>
      </c>
      <c r="N12" s="22">
        <f t="shared" si="1"/>
        <v>368.53</v>
      </c>
      <c r="O12" s="22">
        <f t="shared" si="1"/>
        <v>2398.9290000000005</v>
      </c>
      <c r="P12" s="22">
        <f t="shared" si="1"/>
        <v>304759.77499999997</v>
      </c>
    </row>
    <row r="13" spans="1:16" x14ac:dyDescent="0.3">
      <c r="P13" s="24"/>
    </row>
    <row r="14" spans="1:16" x14ac:dyDescent="0.3">
      <c r="F14" s="24"/>
      <c r="P14" s="25"/>
    </row>
    <row r="15" spans="1:16" x14ac:dyDescent="0.3">
      <c r="P15" s="26"/>
    </row>
  </sheetData>
  <mergeCells count="3">
    <mergeCell ref="A12:B12"/>
    <mergeCell ref="A1:H1"/>
    <mergeCell ref="A2:H2"/>
  </mergeCells>
  <pageMargins left="0.27" right="0.27" top="0.75" bottom="0.75" header="0.3" footer="0.3"/>
  <pageSetup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Pivot Table</vt:lpstr>
      <vt:lpstr>Վարչապետի որոշում N 326-Ն-3-</vt:lpstr>
      <vt:lpstr>Վարչապետի որոշում N 326-Ն-3</vt:lpstr>
      <vt:lpstr>Վարչ. որոշում N 326-Ն-3_Ամփոփ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Haykanush Mkrtchyan</dc:creator>
  <cp:keywords>https://mul2-minfin.gov.am/tasks/757283/oneclick/4 rd eramsyak 22.01.24.xlsx?token=29864d525e18588ca8d5613d28d37184</cp:keywords>
  <cp:lastModifiedBy>Liana Aydinyan</cp:lastModifiedBy>
  <dcterms:created xsi:type="dcterms:W3CDTF">2015-06-05T18:19:34Z</dcterms:created>
  <dcterms:modified xsi:type="dcterms:W3CDTF">2024-01-22T10:52:07Z</dcterms:modified>
</cp:coreProperties>
</file>